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14" i="2"/>
  <c r="G13" i="2"/>
  <c r="G12" i="2"/>
  <c r="G11" i="2"/>
  <c r="G10" i="2"/>
  <c r="G9" i="2"/>
  <c r="G8" i="2"/>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F34" i="1"/>
  <c r="F48" i="6" l="1"/>
  <c r="G30" i="1"/>
  <c r="G29" i="1"/>
  <c r="G28" i="1"/>
  <c r="G27" i="1"/>
  <c r="G26" i="1"/>
  <c r="G25" i="1"/>
  <c r="G24" i="1"/>
  <c r="G23" i="1"/>
  <c r="G22" i="1"/>
  <c r="G21" i="1"/>
  <c r="G20" i="1"/>
  <c r="G19" i="1"/>
  <c r="G18" i="1"/>
  <c r="G17" i="1"/>
  <c r="G16" i="1"/>
  <c r="G15" i="1"/>
  <c r="G14" i="1"/>
  <c r="G13" i="1"/>
  <c r="G12" i="1"/>
  <c r="G11" i="1"/>
  <c r="G10" i="1"/>
  <c r="G9" i="1"/>
  <c r="G8" i="1"/>
  <c r="O32" i="6" l="1"/>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N9" i="2"/>
  <c r="Q9"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<sst xmlns="http://schemas.openxmlformats.org/spreadsheetml/2006/main" count="428" uniqueCount="265">
  <si>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</si>
  <si>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</si>
  <si>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</si>
  <si>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</si>
  <si>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</si>
  <si>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</si>
  <si>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</si>
  <si>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</si>
  <si>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</si>
  <si>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</si>
  <si>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</si>
  <si>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</si>
  <si>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</si>
  <si>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</si>
  <si>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</si>
  <si>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</si>
  <si>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</si>
  <si>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</si>
  <si>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</si>
  <si>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</si>
  <si>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</si>
  <si>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</si>
  <si>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</si>
  <si>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</si>
  <si>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</si>
  <si>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</si>
  <si>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</si>
  <si>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</si>
  <si>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Answer</t>
  </si>
  <si>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</si>
  <si>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</si>
  <si>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</si>
  <si>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</si>
  <si>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</si>
  <si>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</si>
  <si>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</si>
  <si>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</si>
  <si>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</si>
  <si>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</si>
  <si>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</si>
  <si>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</si>
  <si>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</si>
  <si>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</si>
  <si>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</si>
  <si>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</si>
  <si>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</si>
  <si>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</si>
  <si>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</si>
  <si>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</si>
  <si>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</si>
  <si>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</si>
  <si>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</si>
  <si>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</si>
  <si>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</si>
  <si>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</si>
  <si>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</si>
  <si>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</si>
  <si>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</si>
  <si>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</si>
  <si>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</si>
  <si>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</si>
  <si>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</si>
  <si>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</si>
  <si>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</si>
  <si>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</si>
  <si>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</si>
  <si>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</si>
  <si>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</si>
  <si>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</si>
  <si>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</si>
  <si>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</si>
  <si>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</si>
  <si>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</si>
  <si>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</si>
  <si>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</si>
  <si>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</si>
  <si>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</si>
  <si>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</si>
  <si>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</si>
  <si>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</si>
  <si>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</si>
  <si>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</si>
  <si>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</si>
  <si>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</si>
  <si>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</si>
  <si>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</si>
  <si>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</si>
  <si>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</si>
  <si>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</si>
  <si>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</si>
  <si>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</si>
  <si>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</si>
  <si>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</si>
  <si>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</si>
  <si>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</si>
  <si>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</si>
  <si>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</si>
  <si>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</si>
  <si>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</si>
  <si>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</si>
  <si>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</si>
  <si>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</si>
  <si>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</si>
  <si>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</si>
  <si>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</si>
  <si>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</si>
  <si>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</si>
  <si>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</si>
  <si>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</si>
  <si>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</si>
  <si>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</si>
  <si>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</si>
  <si>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</si>
  <si>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</si>
  <si>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</si>
  <si>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</si>
  <si>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</si>
  <si>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</si>
  <si>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</si>
  <si>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</si>
  <si>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</si>
  <si>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</si>
  <si>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</si>
  <si>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</si>
  <si>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</si>
  <si>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</si>
  <si>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</si>
  <si>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</si>
  <si>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</si>
  <si>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</si>
  <si>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</si>
  <si>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</si>
  <si>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</si>
  <si>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</si>
  <si>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</si>
  <si>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</si>
  <si>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</si>
  <si>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</si>
  <si>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</si>
  <si>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</si>
  <si>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</si>
  <si>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</si>
  <si>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</si>
  <si>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</si>
  <si>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</si>
  <si>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</si>
  <si>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</si>
  <si>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</si>
  <si>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</si>
  <si>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</si>
  <si>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</si>
  <si>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</si>
  <si>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</si>
  <si>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</si>
  <si>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</si>
  <si>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</si>
  <si>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</si>
  <si>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</si>
  <si>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</si>
  <si>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</si>
  <si>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</si>
  <si>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</si>
  <si>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</si>
  <si>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</si>
  <si>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</si>
  <si>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</si>
  <si>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</si>
  <si>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</si>
  <si>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</si>
  <si>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</si>
  <si>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</si>
  <si>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</si>
  <si>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</si>
  <si>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</si>
  <si>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</si>
  <si>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</si>
  <si>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Moldova</t>
  </si>
  <si>
    <t>Evaluator: Igor Casu</t>
  </si>
  <si>
    <t>Local researchers from Chisinau get the documents in 5 days, but they can order once up to 5 orders for 5 different days. As to the foreign citizens, they get access to the inventories the same day and the order the day.</t>
  </si>
  <si>
    <t xml:space="preserve">Articles 30 and 31 of the Law on
the Archival Funds of the Republic
of Moldova do not stipulate any
discrimination between Moldovan
citizens and foreign nationals as to
the access to archives. </t>
  </si>
  <si>
    <t xml:space="preserve">Usually a researcher is provided
with an oral substantiation, and, if need be, a written one, when
his/her request to access a fond/file
is turned down. </t>
  </si>
  <si>
    <t xml:space="preserve">There no restriction to the National
Archives stipulated as to the
individuals with unserved or
unacquitted conviction in the Law
on Archival Funds or the Rules of
Access to the National Archive </t>
  </si>
  <si>
    <t xml:space="preserve">There are no differences in
accessing the archival fonds based
on whether the organization or an
individual is asking for access </t>
  </si>
  <si>
    <t xml:space="preserve">Access to the print version of the
fonds’ records on victims of the
political repressions under Soviet
regime is free of charge, including
the access to the digital database
containing the up to date list of files
related to the victims of political
repression transferred from former
KGB archive. The access to the
digital database however is not
direct, but it is made on request to
the chief custodian (based on the
fact it is a new fond and its
systematization is in process. </t>
  </si>
  <si>
    <t xml:space="preserve">Law of the Archival Funds of the
Republic of Moldova stipulates that
any finding aid or a file/fonds is
accessible to any citizen of Moldova
or foreign nationals. In practice, the
National Archive respects usually
this stipulation. </t>
  </si>
  <si>
    <t xml:space="preserve">No specific restrictions to accessing
reading rooms or archival
fonds/files is mentioned in the Law
on the National Archival Fund of
the Republic of Moldova or Rules
for Accessing the Reading Rooms of
the National Archive. </t>
  </si>
  <si>
    <t>There is no stipulation in the Law of Archival Funds or in the Rules of the Access to the Reading Rooms of the National Archive about the responsibility of usage of the personal data. In practice, the responsibility on the use personal data rests on the researchers.</t>
  </si>
  <si>
    <t>There are no stipulations about reclassification in the Law or Rules.</t>
  </si>
  <si>
    <t>There are no stipulations in the Law or the Rules about re-classification of the files not yet published but due to political changes, the access to some files can be re-classified. In practice, it never hapenned to reclassify an already accessible fond of speicfic file.</t>
  </si>
  <si>
    <t xml:space="preserve">According to the article 27 of the
Law of the Archival Funds the
materials contained in the National
Archival Fond can be destroyed
only on approval by the state
institution in charge administration
and supervision of archival fonds.
No details about the category of the
fonds classified or declassified. In
practice, no fonds to my knowledge
have been destroyed after 1991 at
ANRM. </t>
  </si>
  <si>
    <t xml:space="preserve">The Law of the Archival Funds,
article 34 stipulates that files
marked 'Top Secret; and 'Secret'
should be declassified respectively
25 years and 10 years after their
creation. In practice, this is often
not the case. </t>
  </si>
  <si>
    <t>The Law of the Archival Funds does not stipulate the classification of the fonds after the termination of the statutory period, but in practice it can be prolonged.</t>
  </si>
  <si>
    <t>The Law of the Archival Funds does
not contain a specific provision in
this sense, but in practice, as mentioned in the 1.1.17 it hapenned.</t>
  </si>
  <si>
    <t>No restrictions exist, according to
Law or in practice.</t>
  </si>
  <si>
    <t>Article 7 of the Law of the Archival Funds of the Republic of Moldova recognizes the existence of the private archives.</t>
  </si>
  <si>
    <t>Country: Republic of Moldova</t>
  </si>
  <si>
    <t>The fees for archival services are
specified in the Decision 627 of the
Government of the Republic of
Moldova from July 12, 2010. Any
Moldovan citizen or foreign
national can photocopy with
his/her own camera a file for 10
MDL or 50 euro cents or order
photocopying by the Archive's
personnel for 0.3 MDL per page (or
70 pages for 1 euro).</t>
  </si>
  <si>
    <t xml:space="preserve">Art. 8.1. of the Law on Petitioning 190/1994 stipulates 30 days for the examimation of letters send by citizens to government bodies and this stipulation is used in the case of the requests to get information from the archives as well. </t>
  </si>
  <si>
    <t>The list of prices for social-legal notices is available at the secretariat of the archive and I confirm from my practice that the price is under 0%-0.49% of the average wage in the country.</t>
  </si>
  <si>
    <t>see 1.3.4</t>
  </si>
  <si>
    <t xml:space="preserve">Internal rules of the archives, confirmed from my practice. </t>
  </si>
  <si>
    <t xml:space="preserve">Internal rules, confirmed from my practice. </t>
  </si>
  <si>
    <t>Archive: TheArchive of Social-Political Organizations the Republic of Moldova</t>
  </si>
  <si>
    <t>Archive: The Archive Social-Political Organizations of the Republic of Moldova</t>
  </si>
  <si>
    <t>Archive: The Archive of Social-Political Organizations of the Republic of Moldova</t>
  </si>
  <si>
    <t xml:space="preserve">Chapter II, article 2.5 of the Rules of
Access to the Reading Room of the
 Archive of Social-Political Organizations of  Republic of
Moldova. </t>
  </si>
  <si>
    <t xml:space="preserve">The Rules of the Using the Archival
Funds of the Republic of Moldova,
chapter IV, article 16 stipulates
various archives can and should
organize exhibitions with archival
materials in order to inform the
public. No stipulations are made
about the use of original documents
in exhibitions organized by other
public of private institutions but in
practice, they could be organized
under the close supervision of the
Archive of Social-Political Organizations of Republic Moldova in this case. </t>
  </si>
  <si>
    <t>There are no specifications in the
Law or Rules about the 'Secret
fonds/archives'. But there are
stipulations to the state secret in the
Law on the State Secrets. More
exactly, in the article 7 there is a
long list of what information
constitutes state secret. Among
them are the names of the persons
related in some way or another to
state security, intelligence or
counterintelligence services both in
the present and in the past.</t>
  </si>
  <si>
    <t>The Law of 1992 on the Victims of Communist Totalitarian
Regime provides access to records
of the repressive state institutions
not only related to victims, but also
to perpetrators. In this sense the Archive of the Social-Political gives access to all fonds and files it contains, including on the pesonal files of the perpetrators from the special fond declassified in 2014 on the members of the nomenklatura of former Communist Party of Soviet Moldavia.</t>
  </si>
  <si>
    <t xml:space="preserve">Article 25 of the Law of the
Archival Fonds states that “In case a
judicial or physical person does not
meet the conditions of preserving
the archival materials of national
importance, the State Archival
Service (since 2019 National Archival Agency) can demand its transfer to a
state archive upon the decision of
the court”. </t>
  </si>
  <si>
    <t>No provision in the Law, Rules or
other additional legal acts about this
issue. But in practice this did not
happen after 2009 at the Archive of Social-Political Organizations of the Republic of Moldova.</t>
  </si>
  <si>
    <t xml:space="preserve">The Law of the Archival Funds,
article 34 stipulates that files
marked 'Top Secret; and 'Secret'
should be declassified respectively
25 years and 10 years after their
creation. At the same time, according to the law 133/2011 On the Protection of Personal Data, art. 2.4c, there are no restiction to personal data when it is about the crimes of genocide, crimes of war and crimes against humanity and these data could be transmitted without restriction abroad for all interested persons and institution. This refers to both victims of communism, and of Holocaust.  </t>
  </si>
  <si>
    <t xml:space="preserve">According to the Rules of access to the reading room of the National Archive of the Republic of Moldova, art. III.3.2, the personal files could be accessible only after 75 years from their creation. In fact, this do not refeer to the victims and perpetrators of the crimes of the Communist regime and Holocaust (since 2011) as well for nomeklatura (the latter since 2014). </t>
  </si>
  <si>
    <t>In practice, see above 1.2.2.</t>
  </si>
  <si>
    <t xml:space="preserve">As noted above, 1.2.2, in practice the 75 year limit do not refer to the victims of both communism and nazism and related regimes as well as the members of Communist nomenklatura during the Soviet times and Romanian interwar and WWII officials. </t>
  </si>
  <si>
    <t xml:space="preserve">Before 2014, it was restricited because of political factors and restrictive legislations, but afterwards practically there are no restrictions to use personal date for historical, statistical and scientific purposes. </t>
  </si>
  <si>
    <t>The Archive is not obliged to
provide an oral or written
reasoning and legal substantiation
for its decision to refuse to provide
a record containing personal/family
secrets, but in practice, they offer
an oral explanation. In practice it can provide a written explanation as well, but usually upon request.</t>
  </si>
  <si>
    <t xml:space="preserve">The old site used to have some information on these issues, but the new website under construction does not provide yet at least the info available on the old website. The situation is this sense is identical to the one on the National Archive. </t>
  </si>
  <si>
    <t>On the old webiste it used to publish annual reports about the activity of the archive, but under the new website there is none yet.</t>
  </si>
  <si>
    <t xml:space="preserve">Law of Central Public Admninistration 98/2012 art. 4 j and 8 stipulates that all central public administration institutions (and archives are among them) are obliged to inform the citizens and civil society about their activities in a wide range of domeins, without giving further details. </t>
  </si>
  <si>
    <t>see 2.11</t>
  </si>
  <si>
    <t>According to the Rules of Access to
the Reading Rooms of the 
Archive of Social-Political Organizations of Republic of Moldova, chapter V, article 5.1-5.2, no other documents are required to access the archive and the reading room.</t>
  </si>
  <si>
    <t>In 2019 several the guide with a detailed description of the fonds of the Archive of Social-Political Organizations has been made accessible on the site of the archive in pdf format and it is searchable thus. See link at: http://arhiva.gov.md/wp-content/uploads/2019/10/%C3%8Endrum%C4%83torul-Fondurilor-Direc%C8%9Bia-arhiva-organiza%C8%9Biilor-social-politice.pdf</t>
  </si>
  <si>
    <t xml:space="preserve">No scanned records are available in the reading room. As a matter of fact, the archive Social-Political organizations does not have yet any digital databases. </t>
  </si>
  <si>
    <t>see 3.14</t>
  </si>
  <si>
    <t>The wating time to get the first order is 2 days, but one can order up to five orders at once for 3 consecutive days 15 files each. The foreign researchers get the first order next day.</t>
  </si>
  <si>
    <t>Moldovan citizens can order 15 files for one order, but up to 45 at once for 3 consecutive days. The foreign citizens can order up to 20-25 files (depends on the number of pages) at once that are avaialble the next day.</t>
  </si>
  <si>
    <t>On phone: +373-22-23-43-11; +373-22-23-74-10.</t>
  </si>
  <si>
    <t>There is no such service at the Archive of the Social-Political Organizations, but at the same time one should remind again that all the documents contained in the archives are avaialble in the paper format in a one day for foreing researchers and in two days for local researchers.</t>
  </si>
  <si>
    <t>Photocopying is not free of charge, but as noted already, the price is modical, amounting to one 50 euro cents for a file/delo, no matter how many pages it contains. Alternatively, researchers can order the photocopies to be made by the staff of the archive and in this case the price is also rather simbolical (about 70 pages for one euro).</t>
  </si>
  <si>
    <t xml:space="preserve">According to the Rules of Access to
the Reading Rooms of the 
Archive of Social Political Organizations of Republic of Moldova, chapter V, article 5.1 and 5.2 , there are no restrictions to the Reading Rooms based on citizenship or
other criteria. </t>
  </si>
  <si>
    <r>
      <t xml:space="preserve">Access to archival fonds (files and records) is granted equally to any researcher – both foreign and domestic citizens: </t>
    </r>
    <r>
      <rPr>
        <sz val="11"/>
        <color theme="1"/>
        <rFont val="Sylfaen"/>
        <family val="1"/>
      </rPr>
      <t>a) Yes - 1
b) The Archive has unequal conditions of access with the advantage for the domestic citizens – 0.25</t>
    </r>
    <r>
      <rPr>
        <b/>
        <sz val="11"/>
        <color theme="1"/>
        <rFont val="Sylfaen"/>
        <family val="1"/>
      </rPr>
      <t xml:space="preserve">
</t>
    </r>
  </si>
  <si>
    <r>
      <t xml:space="preserve">Access to the reading room is: </t>
    </r>
    <r>
      <rPr>
        <sz val="11"/>
        <color theme="1"/>
        <rFont val="Sylfaen"/>
        <family val="1"/>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rPr>
      <t xml:space="preserve">
</t>
    </r>
  </si>
  <si>
    <r>
      <t xml:space="preserve">Access to the Archive reading room procedures: </t>
    </r>
    <r>
      <rPr>
        <sz val="11"/>
        <color theme="1"/>
        <rFont val="Sylfaen"/>
        <family val="1"/>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</si>
  <si>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rPr>
      <t>a) The Archive provides a written substantiation – 1 
b) The Archive provides only with oral substantiation - 0.25
c) The Archives does not provide any substantiation – 0</t>
    </r>
    <r>
      <rPr>
        <b/>
        <sz val="11"/>
        <color theme="1"/>
        <rFont val="Sylfaen"/>
        <family val="1"/>
      </rPr>
      <t xml:space="preserve"> 
</t>
    </r>
  </si>
  <si>
    <r>
      <t xml:space="preserve">Do individuals with unserved or unacquitted conviction have access to the Archive: </t>
    </r>
    <r>
      <rPr>
        <sz val="11"/>
        <color theme="1"/>
        <rFont val="Sylfaen"/>
        <family val="1"/>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</si>
  <si>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</si>
  <si>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</si>
  <si>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</si>
  <si>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rPr>
      <t>: a) Yes – 1
b) No – 0</t>
    </r>
  </si>
  <si>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rPr>
      <t>a) The</t>
    </r>
    <r>
      <rPr>
        <sz val="11"/>
        <color rgb="FFFF0000"/>
        <rFont val="Sylfaen"/>
        <family val="1"/>
      </rPr>
      <t xml:space="preserve"> </t>
    </r>
    <r>
      <rPr>
        <sz val="11"/>
        <color theme="1"/>
        <rFont val="Sylfaen"/>
        <family val="1"/>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rPr>
      <t xml:space="preserve">
</t>
    </r>
  </si>
  <si>
    <r>
      <t xml:space="preserve">Responsibility for the illegal usage of the personal data lies: </t>
    </r>
    <r>
      <rPr>
        <sz val="11"/>
        <color theme="1"/>
        <rFont val="Sylfaen"/>
        <family val="1"/>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</si>
  <si>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rPr>
      <t>a) No - 1
b) Yes - 0</t>
    </r>
  </si>
  <si>
    <r>
      <t xml:space="preserve">Declassified fonds, files, or records that have not been published may be re-classified: </t>
    </r>
    <r>
      <rPr>
        <sz val="11"/>
        <color theme="1"/>
        <rFont val="Sylfaen"/>
        <family val="1"/>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</si>
  <si>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</si>
  <si>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rPr>
      <t>a) Right away after the termination of the statutory period - 1
b) Based on the request of a citizen or a legal entity - 0.5</t>
    </r>
    <r>
      <rPr>
        <b/>
        <sz val="11"/>
        <color theme="1"/>
        <rFont val="Sylfaen"/>
        <family val="1"/>
      </rPr>
      <t xml:space="preserve">
</t>
    </r>
  </si>
  <si>
    <r>
      <t>Classification of the fonds, files, or records after the termination of the statutory period:</t>
    </r>
    <r>
      <rPr>
        <sz val="11"/>
        <color theme="1"/>
        <rFont val="Sylfaen"/>
        <family val="1"/>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</si>
  <si>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rPr>
      <t>a) No – 1
b) Yes – 0</t>
    </r>
  </si>
  <si>
    <r>
      <t xml:space="preserve">It is inadmissible by law to hide the existence of classified records: </t>
    </r>
    <r>
      <rPr>
        <sz val="11"/>
        <color theme="1"/>
        <rFont val="Sylfaen"/>
        <family val="1"/>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</si>
  <si>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</si>
  <si>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rPr>
      <t>a) Yes – 1
b) No – 0</t>
    </r>
  </si>
  <si>
    <r>
      <t xml:space="preserve">The law prohibits classifying of fonds (neither full, nor partial), files, or records held by the repressive state institutions: </t>
    </r>
    <r>
      <rPr>
        <sz val="11"/>
        <color theme="1"/>
        <rFont val="Sylfaen"/>
        <family val="1"/>
      </rPr>
      <t>a) Prohibited by law – 1
b) Prohibited by a subordinate legal act – 0.75
c) There is no information on this in the law or subordinate legal acts  - 0.25
d) Allowed by law or subordinate legal act – 0</t>
    </r>
    <r>
      <rPr>
        <b/>
        <sz val="11"/>
        <color theme="1"/>
        <rFont val="Sylfaen"/>
        <family val="1"/>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</si>
  <si>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</si>
  <si>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rPr>
      <t xml:space="preserve">a) Recognizes, but does not have control over their activity  – 1   
b) Recognizes, but has control over their activity – 0,5
c) No – 0 </t>
    </r>
  </si>
  <si>
    <t xml:space="preserve">Rules of accessing the reading room of the  Archive of Social-Political Organizations of the Republic of Moldova, art. V.5.1-5.2. </t>
  </si>
  <si>
    <t xml:space="preserve">Art. 30 and 31 of the Law on the Archival Fond of the Republic of Moldova from 21.01.1992, even though it is not specified crystal clear, in practice this functions. </t>
  </si>
  <si>
    <t>Request on the phone: +373-22-23-43-11; +373-22-23-74-10.</t>
  </si>
  <si>
    <t>http://arhiva.gov.md/sala-de-studiu-a-arhivei-organizatiilor-social-politice/</t>
  </si>
  <si>
    <t>on June 6 2018 The State Archival Service of Moldova, the administrative hierarchical institution for all the archives has been reorganized in National Archival Agency. Now the website is under construction but has already posted something lacking in the old one, namely the guide to all fonds with a very detailed description for each, about 300 pages. See bellow.</t>
  </si>
  <si>
    <t>Evaluator’s Commentary: The Archive of the Social-Political Organizations of the Republic of Moldova (AOSPRM) is
based on the fonds of the former Archive of the History of (Communist) Party within the Central
Committee of Communist Party of Moldavia. After 1991, it was supposed that all political parties
would send their archive to be preserved in AOSPRM. However, only a few political parties in
post-Soviet Moldova did so, especially in the 1990s. So even nowadays after about three decades
after the fall of the USSR, AOSPRM contains basically documents related to the Soviet period. The
largest fonds are 49 and 51. The former (Fond 49) contains documents related to the activity of
Moldavian Regional Committee of the Communist (Bolshevik) party of Ukraine representing the
highest local party authority in the former Moldavian Autonomous Soviet Socialist Republic
(MASSR) created in 1924 on the left bank of Dniester River, a part of Ukraine till 1940 when
Romanian Bessarabia was occupied by the Red Army and a Union/federal republic of Moldavia was
formed (MSSR). It documents the Sovietization of the Left bank since 1917, the creation of
MASSR, NEP, collectivization, Great Terror, Cultural Revolution of the 1930s, resistance to Stalin’s
Great Turn (including so called “bab’y bunty” (women’s rebelions)), Latinization and
Romanianization policy in 1932-1938 etc. The second important fond is 51 and it represents the
documents issued by the Central Committee of Communist Party of Moldavia since 1940 to 1991.
Among the topics covered by this fond are the repressive policy in the first year of Soviet
occupation of Bessarabia (1940-41) and late Stalinism (1944-1953), collectivization of the late
1940s, mass deportations of 1941, 1949 and 1951, mass famine of 1946-47, destalinization of mid
1950s and its limits, campaigns against nationalism in late 1960s-ealry 1970s and
Moldavian/Romanian national revival of late 1980s. As the Central Committee was conceived to
guide, supervise and control the government, it issued numeorous documents pertaining to
education, agriculture, industry, transport system, leisure, culture. The main acitvity of CC of PCM
was in turn guided, supervised and controled by CC of CPSU in Moscow, so this is why AOSPRM
includes correspondence between the prime secretary of CC of PCM or other responsible cadres
with General Secretary of CC of CPSU or other repsonsible cadres in the central apparatus of the
party. AOSPRM contains as well numerous correspondence with its district party organizations
that were responsible with implemetation of republican and federal decisions at the local level. A
valuable source of documents on the way the local cadres at the village level and enterprise level
tried to implement the decisions of the higher party authorities is contained in the fond dealing
with primary party organizations. Even though the destruction of documents is prohibited by the
Law of 1992 On the Rehabilitation of the victims of the political repreessions, sometimes political
interference allows the destruction of very valuable files, as happened in 1994 (a minute of CC
from 1989 involving M. Snegur, the first President of Moldova, 1990-1994).
In the recent years, AOSPRM is the among the most opened archives in the former Soviet
Union as it gives unrestricted access the personal files of the nomenclatura including of the top
dignitaries of Central committee of the Communist Party of Moldavia and to the top secret
documents contained in the Osobaia Papka focusing on the most sensible political issues. The later
contains also documents related to the Cold War issues, the measures to be taken in case of the
breaking up of a nuclear war between United States and Soviet Union (including the Cuban Missile
Crisis of 1962). The archive also gives unrestricted access to two important fonds, the one on the
revolutionary movement in Moldavia staring 1898 to 1940; and the fond on partisan movement in
the Second World War, or the Great Patriotic War (1941-1944) in Bessarabia and Transnistria
(more than 1000 files/delo) which in reality deals mainly with the activity of Soviet secret services
in 1941-44 in the Romanian controled Bessarabia and Transnistria, subversive activities against the
Romanian and German Armies etc. In comparison to the last year evaluation, the archive does provide online access to some finding aids, to the guide that contains valuable information on almost all its fonds (about 300 pages, in Romanian, that could be trnaslated roughly in English or other langauges via google translate).
AOSPRM is a place to be visited by every researcher interested in the history of Soviet
Moldavia in particular and Soviet Union in general. The archive works only 3 days a week,
Tuesday, Wednesday and Thursday, from 8.30 to 16.30, but one can order 15 files/delo per day, so
in one week one can consult and photocopy if need be 45 files no matter how many pages one
file/delo contains. The personel of the archive is very keen to help find needed information and the
foreign scholars are served the same day on arrival according the Rules of the Reading Room as
well as in practice. The fee for photocopying with ones own camera is 10 MDL, i.e. 50 euro cents
per file/delo. Last but not least, another reasons to visit AOSPRM is that from 2013 this archive
opened the access to all personal data related to nomenklatura of all levels for research purposes.
This was the result of my letter (I.C.) to the government in which I explained the need to give
access to personal files of nomenklatura and Osobaia Papka.</t>
  </si>
  <si>
    <t>According to the law 133/2011 On the Protection of Personal Data, art. 6.1 the individual should conent of the use of its personal data, but at the Archive of Social-Political Organizations, in comparison to the National Archive, there is no restriction to use personal information of the high, mid and low level Soviet nomenklatura, including those of the repressive organs, partisans / commando during WWII as well as Romanian interwar and WWII period.</t>
  </si>
  <si>
    <t xml:space="preserve">Evaluator’s Name and Surname: Igor Casu
Organization: Center for Study of Totalitarian Regimes and Cold War, State University of Moldova
Evaluation finished on: November 22, 2019 </t>
  </si>
  <si>
    <t>2.9</t>
  </si>
  <si>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</si>
  <si>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 xml:space="preserve">The contact email to address questions is - arhiva.national@gmail.com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</si>
</sst>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Sylfaen"/>
      <family val="1"/>
      <charset val="204"/>
    </font>
    <font>
      <sz val="11"/>
      <color theme="1"/>
      <name val="Sylfaen"/>
      <family val="1"/>
      <charset val="204"/>
    </font>
    <font>
      <sz val="9"/>
      <color indexed="81"/>
      <name val="Tahoma"/>
      <family val="2"/>
      <charset val="204"/>
    </font>
    <font>
      <b/>
      <sz val="9"/>
      <color indexed="81"/>
      <name val="Tahoma"/>
      <family val="2"/>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name val="Calibri"/>
      <family val="2"/>
      <scheme val="minor"/>
    </font>
    <font>
      <sz val="11"/>
      <color theme="1"/>
      <name val="Sylfaen"/>
      <family val="1"/>
    </font>
    <font>
      <sz val="11"/>
      <color theme="0"/>
      <name val="Sylfaen"/>
      <family val="1"/>
    </font>
    <font>
      <sz val="11"/>
      <name val="Sylfaen"/>
      <family val="1"/>
    </font>
    <font>
      <sz val="11"/>
      <color rgb="FFFF0000"/>
      <name val="Sylfae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 xfId="1" applyBorder="1" applyAlignment="1">
      <alignment vertical="center" wrapText="1"/>
    </xf>
    <xf numFmtId="0" fontId="7" fillId="0" borderId="1" xfId="1" applyBorder="1" applyAlignment="1">
      <alignment horizontal="left" vertical="center" wrapText="1"/>
    </xf>
    <xf numFmtId="0" fontId="1" fillId="0" borderId="5" xfId="0" applyFont="1" applyBorder="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9" fillId="2" borderId="0" xfId="0" applyFont="1" applyFill="1"/>
    <xf numFmtId="0" fontId="1" fillId="0" borderId="11"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10" fontId="8"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7" fillId="0" borderId="1" xfId="1" applyBorder="1" applyAlignment="1">
      <alignment wrapText="1"/>
    </xf>
    <xf numFmtId="0" fontId="5" fillId="0" borderId="1" xfId="0" applyFont="1" applyBorder="1" applyAlignment="1">
      <alignment wrapText="1"/>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0" fillId="0" borderId="0"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right"/>
    </xf>
    <xf numFmtId="0" fontId="11" fillId="0" borderId="2" xfId="0" applyFont="1" applyBorder="1" applyAlignment="1">
      <alignment vertical="center" wrapText="1"/>
    </xf>
    <xf numFmtId="0" fontId="11" fillId="0" borderId="2" xfId="0" applyFont="1" applyBorder="1" applyAlignment="1">
      <alignment wrapText="1"/>
    </xf>
    <xf numFmtId="0" fontId="2" fillId="0" borderId="2" xfId="0" applyFont="1" applyBorder="1" applyAlignment="1">
      <alignment horizontal="left" vertical="center" wrapText="1"/>
    </xf>
    <xf numFmtId="0" fontId="0" fillId="0" borderId="24"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2" fillId="0" borderId="0" xfId="0" applyFont="1" applyFill="1"/>
    <xf numFmtId="0" fontId="13" fillId="0" borderId="1" xfId="0" applyFont="1" applyBorder="1" applyAlignment="1">
      <alignment horizontal="center" vertical="center"/>
    </xf>
    <xf numFmtId="0" fontId="9"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xf numFmtId="0" fontId="9" fillId="0" borderId="1" xfId="0" applyFont="1" applyBorder="1"/>
    <xf numFmtId="0" fontId="5" fillId="0" borderId="23" xfId="0" applyFont="1" applyBorder="1" applyAlignment="1">
      <alignment vertical="center" wrapText="1"/>
    </xf>
    <xf numFmtId="0" fontId="5" fillId="0" borderId="22" xfId="0" applyFont="1" applyBorder="1" applyAlignment="1">
      <alignment vertical="center" wrapText="1"/>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17" fillId="0" borderId="1" xfId="1" applyFont="1" applyBorder="1" applyAlignment="1">
      <alignment horizontal="left" vertical="center" wrapText="1"/>
    </xf>
    <xf numFmtId="0" fontId="18" fillId="0" borderId="2" xfId="0" applyFont="1" applyBorder="1" applyAlignment="1">
      <alignment horizontal="left"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xf numFmtId="0" fontId="18"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2" xfId="0" applyFont="1" applyBorder="1" applyAlignment="1">
      <alignment horizontal="left" vertical="center" wrapText="1"/>
    </xf>
    <xf numFmtId="0" fontId="18" fillId="0" borderId="14" xfId="0" applyFont="1" applyBorder="1" applyAlignment="1">
      <alignment horizontal="center" vertical="center" wrapText="1"/>
    </xf>
    <xf numFmtId="0" fontId="18" fillId="2" borderId="1" xfId="0" applyFont="1" applyFill="1" applyBorder="1"/>
    <xf numFmtId="0" fontId="19" fillId="0" borderId="0" xfId="0" applyFont="1" applyFill="1" applyAlignment="1">
      <alignment vertical="center"/>
    </xf>
    <xf numFmtId="0" fontId="19" fillId="0" borderId="0" xfId="0" applyFont="1" applyFill="1" applyAlignment="1"/>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6" fillId="0" borderId="2" xfId="0" applyFont="1" applyBorder="1" applyAlignment="1">
      <alignment horizontal="left" wrapText="1"/>
    </xf>
    <xf numFmtId="0" fontId="16" fillId="0" borderId="2" xfId="0" applyFont="1" applyBorder="1" applyAlignment="1">
      <alignment horizontal="left" vertical="center" wrapText="1" shrinkToFi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6" fillId="0" borderId="18" xfId="0" applyFont="1" applyBorder="1" applyAlignment="1">
      <alignment horizontal="left" vertical="center" wrapText="1"/>
    </xf>
    <xf numFmtId="0" fontId="18" fillId="0" borderId="19" xfId="0" applyFont="1" applyBorder="1" applyAlignment="1">
      <alignment horizontal="center" vertical="center"/>
    </xf>
    <xf numFmtId="0" fontId="18" fillId="0" borderId="18" xfId="0" applyFont="1" applyBorder="1" applyAlignment="1">
      <alignment horizontal="left" vertical="center" wrapText="1"/>
    </xf>
    <xf numFmtId="0" fontId="0" fillId="0" borderId="20" xfId="0"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4" fillId="0" borderId="1" xfId="0" applyFont="1" applyBorder="1" applyAlignment="1">
      <alignment wrapText="1"/>
    </xf>
    <xf numFmtId="0" fontId="0" fillId="0" borderId="1" xfId="0" applyBorder="1" applyAlignment="1">
      <alignment wrapText="1"/>
    </xf>
    <xf numFmtId="0" fontId="15"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rhiva.gov.md/sala-de-studiu-a-arhivei-organizatiilor-social-politice/" TargetMode="External"/><Relationship Id="rId1" Type="http://schemas.openxmlformats.org/officeDocument/2006/relationships/hyperlink" Target="mailto:secretariat@arhiva.gov.m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2" workbookViewId="0">
      <selection activeCell="D26" sqref="D26"/>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29" customWidth="1"/>
    <col min="7" max="7" width="12.85546875" style="2" customWidth="1"/>
    <col min="8" max="8" width="35.7109375" style="1" customWidth="1"/>
    <col min="9" max="9" width="35.7109375" style="19" customWidth="1"/>
    <col min="10" max="21" width="9.140625" style="47"/>
    <col min="22" max="23" width="9.140625" style="22"/>
  </cols>
  <sheetData>
    <row r="1" spans="3:17" x14ac:dyDescent="0.25">
      <c r="C1" s="20"/>
      <c r="D1" s="20"/>
      <c r="E1" s="21"/>
      <c r="F1" s="28"/>
      <c r="G1" s="20"/>
      <c r="H1" s="21"/>
    </row>
    <row r="2" spans="3:17" ht="16.5" customHeight="1" x14ac:dyDescent="0.35">
      <c r="C2" s="20"/>
      <c r="D2" s="108" t="s">
        <v>127</v>
      </c>
      <c r="E2" s="109"/>
      <c r="F2" s="109"/>
      <c r="G2" s="109"/>
      <c r="H2" s="109"/>
    </row>
    <row r="3" spans="3:17" ht="15" customHeight="1" x14ac:dyDescent="0.25">
      <c r="C3" s="20"/>
      <c r="D3" s="110" t="s">
        <v>195</v>
      </c>
      <c r="E3" s="111"/>
      <c r="F3" s="111"/>
      <c r="G3" s="111"/>
      <c r="H3" s="112"/>
    </row>
    <row r="4" spans="3:17" ht="15" customHeight="1" x14ac:dyDescent="0.25">
      <c r="C4" s="20"/>
      <c r="D4" s="110" t="s">
        <v>202</v>
      </c>
      <c r="E4" s="111"/>
      <c r="F4" s="111"/>
      <c r="G4" s="111"/>
      <c r="H4" s="112"/>
    </row>
    <row r="5" spans="3:17" ht="15" customHeight="1" x14ac:dyDescent="0.25">
      <c r="C5" s="20"/>
      <c r="D5" s="110" t="s">
        <v>177</v>
      </c>
      <c r="E5" s="111"/>
      <c r="F5" s="111"/>
      <c r="G5" s="111"/>
      <c r="H5" s="112"/>
    </row>
    <row r="6" spans="3:17" ht="15.75" thickBot="1" x14ac:dyDescent="0.3">
      <c r="C6" s="20"/>
      <c r="D6" s="20"/>
      <c r="E6" s="21"/>
      <c r="F6" s="28"/>
      <c r="G6" s="20"/>
      <c r="H6" s="21"/>
    </row>
    <row r="7" spans="3:17" ht="45" x14ac:dyDescent="0.25">
      <c r="C7" s="81" t="s">
        <v>0</v>
      </c>
      <c r="D7" s="82" t="s">
        <v>1</v>
      </c>
      <c r="E7" s="83" t="s">
        <v>2</v>
      </c>
      <c r="F7" s="84" t="s">
        <v>28</v>
      </c>
      <c r="G7" s="85" t="s">
        <v>3</v>
      </c>
      <c r="H7" s="83" t="s">
        <v>4</v>
      </c>
      <c r="I7" s="71" t="s">
        <v>126</v>
      </c>
      <c r="J7" s="86" t="s">
        <v>56</v>
      </c>
      <c r="K7" s="87" t="s">
        <v>57</v>
      </c>
      <c r="L7" s="87" t="s">
        <v>58</v>
      </c>
      <c r="M7" s="87" t="s">
        <v>59</v>
      </c>
      <c r="N7" s="88">
        <v>1</v>
      </c>
      <c r="O7" s="88">
        <v>0</v>
      </c>
    </row>
    <row r="8" spans="3:17" ht="90" x14ac:dyDescent="0.25">
      <c r="C8" s="89" t="s">
        <v>5</v>
      </c>
      <c r="D8" s="90">
        <v>4</v>
      </c>
      <c r="E8" s="91" t="s">
        <v>231</v>
      </c>
      <c r="F8" s="92" t="s">
        <v>56</v>
      </c>
      <c r="G8" s="26">
        <f>IF(F8=J7,J8*D8)+IF(F8=K7,K8*D8)</f>
        <v>4</v>
      </c>
      <c r="H8" s="80" t="s">
        <v>179</v>
      </c>
      <c r="I8" s="93"/>
      <c r="J8" s="94">
        <v>1</v>
      </c>
      <c r="K8" s="94">
        <v>0.25</v>
      </c>
      <c r="L8" s="95"/>
      <c r="M8" s="95"/>
      <c r="N8" s="88">
        <f>IF(F8=J7,N7)+IF(F8=K7,N7)+IF(F8=L7,N7)+IF(F8=M7,N7)+IF(F8=O7,O7)</f>
        <v>1</v>
      </c>
      <c r="O8" s="88"/>
      <c r="Q8" s="47">
        <f>D8*N8</f>
        <v>4</v>
      </c>
    </row>
    <row r="9" spans="3:17" ht="165" x14ac:dyDescent="0.25">
      <c r="C9" s="89" t="s">
        <v>6</v>
      </c>
      <c r="D9" s="90">
        <v>4</v>
      </c>
      <c r="E9" s="91" t="s">
        <v>232</v>
      </c>
      <c r="F9" s="92" t="s">
        <v>56</v>
      </c>
      <c r="G9" s="26">
        <f>IF(F9=J7,J9*D9)+IF(F9=K7,K9*D9)+IF(F9=L7,L9*D9)+IF(F9=M7,M9*D9)</f>
        <v>4</v>
      </c>
      <c r="H9" s="80" t="s">
        <v>230</v>
      </c>
      <c r="I9" s="93"/>
      <c r="J9" s="95">
        <v>1</v>
      </c>
      <c r="K9" s="95">
        <v>0.5</v>
      </c>
      <c r="L9" s="95">
        <v>0.25</v>
      </c>
      <c r="M9" s="95">
        <v>0</v>
      </c>
      <c r="N9" s="88">
        <f>IF(F9=J7,N7)+IF(F9=K7,N7)+IF(F9=L7,N7)+IF(F9=M7,N7)+IF(F9=O7,O7)</f>
        <v>1</v>
      </c>
      <c r="O9" s="88"/>
      <c r="Q9" s="47">
        <f>D9*N9</f>
        <v>4</v>
      </c>
    </row>
    <row r="10" spans="3:17" ht="195" x14ac:dyDescent="0.25">
      <c r="C10" s="96" t="s">
        <v>7</v>
      </c>
      <c r="D10" s="90">
        <v>4</v>
      </c>
      <c r="E10" s="91" t="s">
        <v>233</v>
      </c>
      <c r="F10" s="97" t="s">
        <v>56</v>
      </c>
      <c r="G10" s="26">
        <f>IF(F10=J7,J10*D10)+IF(F10=K7,K10*D10)+IF(F10=L7,L10*D10)+IF(F10=M7,M10*D10)</f>
        <v>4</v>
      </c>
      <c r="H10" s="80" t="s">
        <v>205</v>
      </c>
      <c r="I10" s="93"/>
      <c r="J10" s="88">
        <v>1</v>
      </c>
      <c r="K10" s="88">
        <v>0.75</v>
      </c>
      <c r="L10" s="88">
        <v>0.5</v>
      </c>
      <c r="M10" s="88">
        <v>0</v>
      </c>
      <c r="N10" s="88">
        <f>IF(F10=J7,N7)+IF(F10=K7,N7)+IF(F10=L7,N7)+IF(F10=M7,N7)+IF(F10=O7,O7)</f>
        <v>1</v>
      </c>
      <c r="O10" s="88"/>
      <c r="Q10" s="47">
        <f t="shared" ref="Q10:Q30" si="0">D10*N10</f>
        <v>4</v>
      </c>
    </row>
    <row r="11" spans="3:17" ht="90" x14ac:dyDescent="0.25">
      <c r="C11" s="89" t="s">
        <v>8</v>
      </c>
      <c r="D11" s="90">
        <v>4</v>
      </c>
      <c r="E11" s="91" t="s">
        <v>234</v>
      </c>
      <c r="F11" s="97" t="s">
        <v>56</v>
      </c>
      <c r="G11" s="26">
        <f>IF(F11=J7,J11*D11)+IF(F11=K7,K11*D11)+IF(F11=L7,L11*D11)</f>
        <v>4</v>
      </c>
      <c r="H11" s="80" t="s">
        <v>180</v>
      </c>
      <c r="I11" s="93"/>
      <c r="J11" s="88">
        <v>1</v>
      </c>
      <c r="K11" s="88">
        <v>0.25</v>
      </c>
      <c r="L11" s="88">
        <v>0</v>
      </c>
      <c r="M11" s="88"/>
      <c r="N11" s="88">
        <f>IF(F11=J7,N7)+IF(F11=K7,N7)+IF(F11=L7,N7)+IF(F11=M7,N7)+IF(F11=O7,O7)</f>
        <v>1</v>
      </c>
      <c r="O11" s="88"/>
      <c r="Q11" s="47">
        <f t="shared" si="0"/>
        <v>4</v>
      </c>
    </row>
    <row r="12" spans="3:17" ht="90" x14ac:dyDescent="0.25">
      <c r="C12" s="89" t="s">
        <v>9</v>
      </c>
      <c r="D12" s="90">
        <v>3</v>
      </c>
      <c r="E12" s="98" t="s">
        <v>235</v>
      </c>
      <c r="F12" s="97" t="s">
        <v>56</v>
      </c>
      <c r="G12" s="26">
        <f>IF(F12=J7,J12*D12)+IF(F12=K7,K12*D12)+IF(F12=L7,L12*D12)</f>
        <v>3</v>
      </c>
      <c r="H12" s="80" t="s">
        <v>181</v>
      </c>
      <c r="I12" s="93"/>
      <c r="J12" s="88">
        <v>1</v>
      </c>
      <c r="K12" s="88">
        <v>0.75</v>
      </c>
      <c r="L12" s="88">
        <v>0</v>
      </c>
      <c r="M12" s="88"/>
      <c r="N12" s="88">
        <f>IF(F12=J7,N7)+IF(F12=K7,N7)+IF(F12=L7,N7)+IF(F12=M7,N7)+IF(F12=O7,O7)</f>
        <v>1</v>
      </c>
      <c r="O12" s="88"/>
      <c r="Q12" s="47">
        <f t="shared" si="0"/>
        <v>3</v>
      </c>
    </row>
    <row r="13" spans="3:17" ht="90" x14ac:dyDescent="0.25">
      <c r="C13" s="89" t="s">
        <v>10</v>
      </c>
      <c r="D13" s="90">
        <v>3</v>
      </c>
      <c r="E13" s="91" t="s">
        <v>236</v>
      </c>
      <c r="F13" s="97" t="s">
        <v>56</v>
      </c>
      <c r="G13" s="26">
        <f>IF(F13=J7,J13*D13)+IF(F13=K7,K13*D13)+IF(F13=L7,L13*D13)</f>
        <v>3</v>
      </c>
      <c r="H13" s="80" t="s">
        <v>182</v>
      </c>
      <c r="I13" s="93"/>
      <c r="J13" s="88">
        <v>1</v>
      </c>
      <c r="K13" s="88">
        <v>0.5</v>
      </c>
      <c r="L13" s="88">
        <v>0</v>
      </c>
      <c r="M13" s="88"/>
      <c r="N13" s="88">
        <f>IF(F13=J7,N7)+IF(F13=K7,N7)+IF(F13=L7,N7)+IF(F13=M7,N7)+IF(F13=O7,O7)</f>
        <v>1</v>
      </c>
      <c r="O13" s="88"/>
      <c r="Q13" s="47">
        <f t="shared" si="0"/>
        <v>3</v>
      </c>
    </row>
    <row r="14" spans="3:17" ht="210" x14ac:dyDescent="0.25">
      <c r="C14" s="89" t="s">
        <v>11</v>
      </c>
      <c r="D14" s="90">
        <v>4</v>
      </c>
      <c r="E14" s="91" t="s">
        <v>237</v>
      </c>
      <c r="F14" s="97" t="s">
        <v>56</v>
      </c>
      <c r="G14" s="26">
        <f>IF(F14=J7,J14*D14)+IF(F14=K7,K14*D14)+IF(F14=L7,L14*D14)</f>
        <v>4</v>
      </c>
      <c r="H14" s="80" t="s">
        <v>183</v>
      </c>
      <c r="I14" s="93"/>
      <c r="J14" s="88">
        <v>1</v>
      </c>
      <c r="K14" s="88">
        <v>0.5</v>
      </c>
      <c r="L14" s="88">
        <v>0</v>
      </c>
      <c r="M14" s="88"/>
      <c r="N14" s="88">
        <f>IF(F14=J7,N7)+IF(F14=K7,N7)+IF(F14=L7,N7)+IF(F14=M7,N7)+IF(F14=O7,O7)</f>
        <v>1</v>
      </c>
      <c r="O14" s="88"/>
      <c r="Q14" s="47">
        <f t="shared" si="0"/>
        <v>4</v>
      </c>
    </row>
    <row r="15" spans="3:17" ht="165" x14ac:dyDescent="0.25">
      <c r="C15" s="89" t="s">
        <v>12</v>
      </c>
      <c r="D15" s="90">
        <v>4</v>
      </c>
      <c r="E15" s="91" t="s">
        <v>238</v>
      </c>
      <c r="F15" s="97" t="s">
        <v>56</v>
      </c>
      <c r="G15" s="26">
        <f>IF(F15=J7,J15*D15)+IF(F15=K7,K15*D15)+IF(F15=L7,L15*D15)</f>
        <v>4</v>
      </c>
      <c r="H15" s="80" t="s">
        <v>184</v>
      </c>
      <c r="I15" s="93"/>
      <c r="J15" s="88">
        <v>1</v>
      </c>
      <c r="K15" s="88">
        <v>0.75</v>
      </c>
      <c r="L15" s="88">
        <v>0</v>
      </c>
      <c r="M15" s="88"/>
      <c r="N15" s="88">
        <f>IF(F15=J7,N7)+IF(F15=K7,N7)+IF(F15=L7,N7)+IF(F15=M7,N7)+IF(F15=O7,O7)</f>
        <v>1</v>
      </c>
      <c r="O15" s="88"/>
      <c r="Q15" s="47">
        <f t="shared" si="0"/>
        <v>4</v>
      </c>
    </row>
    <row r="16" spans="3:17" ht="105" x14ac:dyDescent="0.25">
      <c r="C16" s="89" t="s">
        <v>13</v>
      </c>
      <c r="D16" s="90">
        <v>2</v>
      </c>
      <c r="E16" s="91" t="s">
        <v>239</v>
      </c>
      <c r="F16" s="97" t="s">
        <v>56</v>
      </c>
      <c r="G16" s="26">
        <f>IF(F16=J7,J16*D16)+IF(F16=K7,K16*D16)</f>
        <v>2</v>
      </c>
      <c r="H16" s="80" t="s">
        <v>185</v>
      </c>
      <c r="I16" s="93"/>
      <c r="J16" s="88">
        <v>1</v>
      </c>
      <c r="K16" s="88">
        <v>0</v>
      </c>
      <c r="L16" s="88"/>
      <c r="M16" s="88"/>
      <c r="N16" s="88">
        <f>IF(F16=J7,N7)+IF(F16=K7,N7)+IF(F16=L7,N7)+IF(F16=M7,N7)+IF(F16=O7,O7)</f>
        <v>1</v>
      </c>
      <c r="O16" s="88"/>
      <c r="Q16" s="47">
        <f t="shared" si="0"/>
        <v>2</v>
      </c>
    </row>
    <row r="17" spans="3:17" ht="390" x14ac:dyDescent="0.25">
      <c r="C17" s="89" t="s">
        <v>14</v>
      </c>
      <c r="D17" s="90">
        <v>2</v>
      </c>
      <c r="E17" s="91" t="s">
        <v>240</v>
      </c>
      <c r="F17" s="97" t="s">
        <v>56</v>
      </c>
      <c r="G17" s="26">
        <f>IF(F17=J7,J17*D17)+IF(F17=K7,K17*D17)+IF(F17=L7,L17*D17)</f>
        <v>2</v>
      </c>
      <c r="H17" s="80" t="s">
        <v>206</v>
      </c>
      <c r="I17" s="93"/>
      <c r="J17" s="88">
        <v>1</v>
      </c>
      <c r="K17" s="88">
        <v>0.75</v>
      </c>
      <c r="L17" s="88">
        <v>0.5</v>
      </c>
      <c r="M17" s="88">
        <v>0</v>
      </c>
      <c r="N17" s="88">
        <f>IF(F17=J7,N7)+IF(F17=K7,N7)+IF(F17=L7,N7)+IF(F17=M7,N7)+IF(F17=O7,O7)</f>
        <v>1</v>
      </c>
      <c r="O17" s="88"/>
      <c r="Q17" s="47">
        <f t="shared" si="0"/>
        <v>2</v>
      </c>
    </row>
    <row r="18" spans="3:17" ht="120" x14ac:dyDescent="0.25">
      <c r="C18" s="89" t="s">
        <v>15</v>
      </c>
      <c r="D18" s="90">
        <v>3</v>
      </c>
      <c r="E18" s="91" t="s">
        <v>241</v>
      </c>
      <c r="F18" s="97" t="s">
        <v>56</v>
      </c>
      <c r="G18" s="26">
        <f>IF(F18=J7,J18*D18)+IF(F18=K7,K18*D18)+IF(F18=L7,L18*D18)</f>
        <v>3</v>
      </c>
      <c r="H18" s="80" t="s">
        <v>186</v>
      </c>
      <c r="I18" s="93"/>
      <c r="J18" s="88">
        <v>1</v>
      </c>
      <c r="K18" s="88">
        <v>0.5</v>
      </c>
      <c r="L18" s="88">
        <v>0</v>
      </c>
      <c r="M18" s="88"/>
      <c r="N18" s="88">
        <f>IF(F18=J7,N7)+IF(F18=K7,N7)+IF(F18=L7,N7)+IF(F18=M7,N7)+IF(F18=O7,O7)</f>
        <v>1</v>
      </c>
      <c r="O18" s="88"/>
      <c r="Q18" s="47">
        <f t="shared" si="0"/>
        <v>3</v>
      </c>
    </row>
    <row r="19" spans="3:17" ht="60" x14ac:dyDescent="0.25">
      <c r="C19" s="89" t="s">
        <v>16</v>
      </c>
      <c r="D19" s="90">
        <v>2</v>
      </c>
      <c r="E19" s="98" t="s">
        <v>242</v>
      </c>
      <c r="F19" s="97" t="s">
        <v>56</v>
      </c>
      <c r="G19" s="26">
        <f>IF(F19=J7,J19*D19)+IF(F19=K7,K19*D19)</f>
        <v>2</v>
      </c>
      <c r="H19" s="80" t="s">
        <v>187</v>
      </c>
      <c r="I19" s="93"/>
      <c r="J19" s="88">
        <v>1</v>
      </c>
      <c r="K19" s="88">
        <v>0</v>
      </c>
      <c r="L19" s="88"/>
      <c r="M19" s="88"/>
      <c r="N19" s="88">
        <f>IF(F19=J7,N7)+IF(F19=K7,N7)+IF(F19=L7,N7)+IF(F19=M7,N7)+IF(F19=O7,O7)</f>
        <v>1</v>
      </c>
      <c r="O19" s="88"/>
      <c r="Q19" s="47">
        <f t="shared" si="0"/>
        <v>2</v>
      </c>
    </row>
    <row r="20" spans="3:17" ht="120" x14ac:dyDescent="0.25">
      <c r="C20" s="89" t="s">
        <v>17</v>
      </c>
      <c r="D20" s="90">
        <v>4</v>
      </c>
      <c r="E20" s="91" t="s">
        <v>243</v>
      </c>
      <c r="F20" s="97" t="s">
        <v>56</v>
      </c>
      <c r="G20" s="26">
        <f>IF(F20=J7,J20*D20)+IF(F20=K7,K20*D20)+IF(F20=L7,L20*D20)</f>
        <v>4</v>
      </c>
      <c r="H20" s="80" t="s">
        <v>188</v>
      </c>
      <c r="I20" s="93"/>
      <c r="J20" s="88">
        <v>1</v>
      </c>
      <c r="K20" s="88">
        <v>0.5</v>
      </c>
      <c r="L20" s="88">
        <v>0</v>
      </c>
      <c r="M20" s="88"/>
      <c r="N20" s="88">
        <f>IF(F20=J7,N7)+IF(F20=K7,N7)+IF(F20=L7,N7)+IF(F20=M7,N7)+IF(F20=O7,O7)</f>
        <v>1</v>
      </c>
      <c r="O20" s="88"/>
      <c r="Q20" s="47">
        <f t="shared" si="0"/>
        <v>4</v>
      </c>
    </row>
    <row r="21" spans="3:17" ht="180" x14ac:dyDescent="0.25">
      <c r="C21" s="96" t="s">
        <v>18</v>
      </c>
      <c r="D21" s="90">
        <v>4</v>
      </c>
      <c r="E21" s="91" t="s">
        <v>244</v>
      </c>
      <c r="F21" s="97" t="s">
        <v>56</v>
      </c>
      <c r="G21" s="26">
        <f>IF(F21=J7,J21*D21)+IF(F21=K7,K21*D21)</f>
        <v>4</v>
      </c>
      <c r="H21" s="80" t="s">
        <v>189</v>
      </c>
      <c r="I21" s="93"/>
      <c r="J21" s="88">
        <v>1</v>
      </c>
      <c r="K21" s="88">
        <v>0</v>
      </c>
      <c r="L21" s="88"/>
      <c r="M21" s="88"/>
      <c r="N21" s="88">
        <f>IF(F21=J7,N7)+IF(F21=K7,N7)+IF(F21=L7,N7)+IF(F21=M7,N7)+IF(F21=O7,O7)</f>
        <v>1</v>
      </c>
      <c r="O21" s="88"/>
      <c r="Q21" s="47">
        <f t="shared" si="0"/>
        <v>4</v>
      </c>
    </row>
    <row r="22" spans="3:17" ht="105" x14ac:dyDescent="0.25">
      <c r="C22" s="89" t="s">
        <v>19</v>
      </c>
      <c r="D22" s="90">
        <v>4</v>
      </c>
      <c r="E22" s="99" t="s">
        <v>245</v>
      </c>
      <c r="F22" s="97" t="s">
        <v>57</v>
      </c>
      <c r="G22" s="26">
        <f>IF(F22=J7,J22*D22)+IF(F22=K7,K22*D22)</f>
        <v>2</v>
      </c>
      <c r="H22" s="80" t="s">
        <v>190</v>
      </c>
      <c r="I22" s="93"/>
      <c r="J22" s="88">
        <v>1</v>
      </c>
      <c r="K22" s="88">
        <v>0.5</v>
      </c>
      <c r="L22" s="88"/>
      <c r="M22" s="88"/>
      <c r="N22" s="88">
        <f>IF(F22=J7,N7)+IF(F22=K7,N7)+IF(F22=L7,N7)+IF(F22=M7,N7)+IF(F22=O7,O7)</f>
        <v>1</v>
      </c>
      <c r="O22" s="88"/>
      <c r="Q22" s="47">
        <f t="shared" si="0"/>
        <v>4</v>
      </c>
    </row>
    <row r="23" spans="3:17" ht="120" x14ac:dyDescent="0.25">
      <c r="C23" s="89" t="s">
        <v>20</v>
      </c>
      <c r="D23" s="90">
        <v>4</v>
      </c>
      <c r="E23" s="91" t="s">
        <v>246</v>
      </c>
      <c r="F23" s="97" t="s">
        <v>57</v>
      </c>
      <c r="G23" s="26">
        <f>IF(F23=J7,J23*D23)+IF(F23=K7,K23*D23)+IF(F23=L7,L23*D23)</f>
        <v>2</v>
      </c>
      <c r="H23" s="80" t="s">
        <v>191</v>
      </c>
      <c r="I23" s="93"/>
      <c r="J23" s="88">
        <v>1</v>
      </c>
      <c r="K23" s="88">
        <v>0.5</v>
      </c>
      <c r="L23" s="88">
        <v>0</v>
      </c>
      <c r="M23" s="88"/>
      <c r="N23" s="88">
        <f>IF(F23=J7,N7)+IF(F23=K7,N7)+IF(F23=L7,N7)+IF(F23=M7,N7)+IF(F23=O7,O7)</f>
        <v>1</v>
      </c>
      <c r="O23" s="88"/>
      <c r="Q23" s="47">
        <f t="shared" si="0"/>
        <v>4</v>
      </c>
    </row>
    <row r="24" spans="3:17" ht="195" x14ac:dyDescent="0.25">
      <c r="C24" s="89" t="s">
        <v>21</v>
      </c>
      <c r="D24" s="90">
        <v>1</v>
      </c>
      <c r="E24" s="91" t="s">
        <v>247</v>
      </c>
      <c r="F24" s="97" t="s">
        <v>56</v>
      </c>
      <c r="G24" s="26">
        <f>IF(F24=J7,J24*D24)+IF(F24=K7,K24*D24)</f>
        <v>1</v>
      </c>
      <c r="H24" s="80" t="s">
        <v>207</v>
      </c>
      <c r="I24" s="93"/>
      <c r="J24" s="88">
        <v>1</v>
      </c>
      <c r="K24" s="88">
        <v>0</v>
      </c>
      <c r="L24" s="88"/>
      <c r="M24" s="88"/>
      <c r="N24" s="88">
        <f>IF(F24=J7,N7)+IF(F24=K7,N7)+IF(F24=L7,N7)+IF(F24=M7,N7)+IF(F24=O7,O7)</f>
        <v>1</v>
      </c>
      <c r="O24" s="88"/>
      <c r="Q24" s="47">
        <f t="shared" si="0"/>
        <v>1</v>
      </c>
    </row>
    <row r="25" spans="3:17" ht="75" x14ac:dyDescent="0.25">
      <c r="C25" s="89" t="s">
        <v>22</v>
      </c>
      <c r="D25" s="90">
        <v>3</v>
      </c>
      <c r="E25" s="91" t="s">
        <v>248</v>
      </c>
      <c r="F25" s="97" t="s">
        <v>57</v>
      </c>
      <c r="G25" s="26">
        <f>IF(F25=J7,J25*D25)+IF(F25=K7,K25*D25)+IF(F25=L7,L25*D25)+IF(F25=M7,M25*D25)</f>
        <v>2.25</v>
      </c>
      <c r="H25" s="80" t="s">
        <v>192</v>
      </c>
      <c r="I25" s="93"/>
      <c r="J25" s="88">
        <v>1</v>
      </c>
      <c r="K25" s="88">
        <v>0.75</v>
      </c>
      <c r="L25" s="88">
        <v>0.5</v>
      </c>
      <c r="M25" s="88">
        <v>0</v>
      </c>
      <c r="N25" s="88">
        <f>IF(F25=J7,N7)+IF(F25=K7,N7)+IF(F25=L7,N7)+IF(F25=M7,N7)+IF(F25=O7,O7)</f>
        <v>1</v>
      </c>
      <c r="O25" s="88"/>
      <c r="Q25" s="47">
        <f t="shared" si="0"/>
        <v>3</v>
      </c>
    </row>
    <row r="26" spans="3:17" ht="195" x14ac:dyDescent="0.25">
      <c r="C26" s="89" t="s">
        <v>23</v>
      </c>
      <c r="D26" s="90">
        <v>2</v>
      </c>
      <c r="E26" s="91" t="s">
        <v>249</v>
      </c>
      <c r="F26" s="97" t="s">
        <v>56</v>
      </c>
      <c r="G26" s="26">
        <f>IF(F26=J7,J26*D26)+IF(F26=K7,K26*D26)+IF(F26=L7,L26*D26)+IF(F26=M7,M26*D26)</f>
        <v>2</v>
      </c>
      <c r="H26" s="80" t="s">
        <v>208</v>
      </c>
      <c r="I26" s="93"/>
      <c r="J26" s="88">
        <v>1</v>
      </c>
      <c r="K26" s="88">
        <v>0.75</v>
      </c>
      <c r="L26" s="88">
        <v>0.5</v>
      </c>
      <c r="M26" s="88">
        <v>0</v>
      </c>
      <c r="N26" s="88">
        <f>IF(F26=J7,N7)+IF(F26=K7,N7)+IF(F26=L7,N7)+IF(F26=M7,N7)+IF(F26=O7,O7)</f>
        <v>1</v>
      </c>
      <c r="O26" s="88"/>
      <c r="Q26" s="47">
        <f t="shared" si="0"/>
        <v>2</v>
      </c>
    </row>
    <row r="27" spans="3:17" ht="60" x14ac:dyDescent="0.25">
      <c r="C27" s="89" t="s">
        <v>24</v>
      </c>
      <c r="D27" s="90">
        <v>4</v>
      </c>
      <c r="E27" s="91" t="s">
        <v>250</v>
      </c>
      <c r="F27" s="97" t="s">
        <v>56</v>
      </c>
      <c r="G27" s="26">
        <f>IF(F27=J7,J27*D27)+IF(F27=K7,K27*D27)</f>
        <v>4</v>
      </c>
      <c r="H27" s="80" t="s">
        <v>193</v>
      </c>
      <c r="I27" s="93"/>
      <c r="J27" s="88">
        <v>1</v>
      </c>
      <c r="K27" s="88">
        <v>0</v>
      </c>
      <c r="L27" s="88"/>
      <c r="M27" s="88"/>
      <c r="N27" s="88">
        <f>IF(F27=J7,N7)+IF(F27=K7,N7)+IF(F27=L7,N7)+IF(F27=M7,N7)+IF(F27=O7,O7)</f>
        <v>1</v>
      </c>
      <c r="O27" s="88"/>
      <c r="Q27" s="47">
        <f t="shared" si="0"/>
        <v>4</v>
      </c>
    </row>
    <row r="28" spans="3:17" ht="120" x14ac:dyDescent="0.25">
      <c r="C28" s="89" t="s">
        <v>25</v>
      </c>
      <c r="D28" s="90">
        <v>4</v>
      </c>
      <c r="E28" s="91" t="s">
        <v>251</v>
      </c>
      <c r="F28" s="97" t="s">
        <v>58</v>
      </c>
      <c r="G28" s="26">
        <f>IF(F28=J7,J28*D28)+IF(F28=K7,K28*D28)+IF(F28=L7,L28*D28)+IF(F28=M7,M28*D28)</f>
        <v>1</v>
      </c>
      <c r="H28" s="80" t="s">
        <v>210</v>
      </c>
      <c r="I28" s="93"/>
      <c r="J28" s="88">
        <v>1</v>
      </c>
      <c r="K28" s="88">
        <v>0.75</v>
      </c>
      <c r="L28" s="88">
        <v>0.25</v>
      </c>
      <c r="M28" s="88">
        <v>0</v>
      </c>
      <c r="N28" s="88">
        <f>IF(F28=J7,N7)+IF(F28=K7,N7)+IF(F28=L7,N7)+IF(F28=M7,N7)+IF(F28=O7,O7)</f>
        <v>1</v>
      </c>
      <c r="O28" s="88"/>
      <c r="Q28" s="47">
        <f t="shared" si="0"/>
        <v>4</v>
      </c>
    </row>
    <row r="29" spans="3:17" ht="150" x14ac:dyDescent="0.25">
      <c r="C29" s="89" t="s">
        <v>26</v>
      </c>
      <c r="D29" s="90">
        <v>1</v>
      </c>
      <c r="E29" s="91" t="s">
        <v>252</v>
      </c>
      <c r="F29" s="97" t="s">
        <v>56</v>
      </c>
      <c r="G29" s="26">
        <f>IF(F29=J7,J29*D29)+IF(F29=K7,K29*D29)</f>
        <v>1</v>
      </c>
      <c r="H29" s="80" t="s">
        <v>209</v>
      </c>
      <c r="I29" s="93"/>
      <c r="J29" s="88">
        <v>1</v>
      </c>
      <c r="K29" s="88">
        <v>0.25</v>
      </c>
      <c r="L29" s="88"/>
      <c r="M29" s="88"/>
      <c r="N29" s="88">
        <f>IF(F29=J7,N7)+IF(F29=K7,N7)+IF(F29=L7,N7)+IF(F29=M7,N7)+IF(F29=O7,O7)</f>
        <v>1</v>
      </c>
      <c r="O29" s="88"/>
      <c r="Q29" s="47">
        <f t="shared" si="0"/>
        <v>1</v>
      </c>
    </row>
    <row r="30" spans="3:17" ht="90.75" thickBot="1" x14ac:dyDescent="0.3">
      <c r="C30" s="100" t="s">
        <v>27</v>
      </c>
      <c r="D30" s="101">
        <v>2</v>
      </c>
      <c r="E30" s="102" t="s">
        <v>253</v>
      </c>
      <c r="F30" s="103" t="s">
        <v>56</v>
      </c>
      <c r="G30" s="105">
        <f>IF(F30=J7,J30*D30)+IF(F30=K7,K30*D30)+IF(F30=L7,L30*D30)</f>
        <v>2</v>
      </c>
      <c r="H30" s="104" t="s">
        <v>194</v>
      </c>
      <c r="I30" s="93"/>
      <c r="J30" s="88">
        <v>1</v>
      </c>
      <c r="K30" s="88">
        <v>0.5</v>
      </c>
      <c r="L30" s="88">
        <v>0</v>
      </c>
      <c r="M30" s="88"/>
      <c r="N30" s="88">
        <f>IF(F30=J7,N7)+IF(F30=K7,N7)+IF(F30=L7,N7)+IF(F30=M7,N7)+IF(F30=O7,O7)</f>
        <v>1</v>
      </c>
      <c r="O30" s="88"/>
      <c r="Q30" s="47">
        <f t="shared" si="0"/>
        <v>2</v>
      </c>
    </row>
    <row r="32" spans="3:17" ht="15" customHeight="1" x14ac:dyDescent="0.25">
      <c r="C32" s="106" t="s">
        <v>29</v>
      </c>
      <c r="D32" s="106"/>
      <c r="E32" s="106"/>
      <c r="F32" s="54">
        <f>D30+D29+D28+D27+D26+D25+D24+D23+D22+D21+D20+D19+D18+D17+D16+D15+D14+D13+D12+D11+D10+D9+D8</f>
        <v>72</v>
      </c>
      <c r="G32" s="20"/>
      <c r="H32" s="21"/>
    </row>
    <row r="33" spans="3:8" ht="15" customHeight="1" x14ac:dyDescent="0.25">
      <c r="C33" s="107" t="s">
        <v>124</v>
      </c>
      <c r="D33" s="106"/>
      <c r="E33" s="106"/>
      <c r="F33" s="54">
        <f>Q30+Q29+Q28+Q27+Q26+Q25+Q24+Q23+Q22+Q21+Q20+Q19+Q18+Q17+Q16+Q15+Q14+Q13+Q12+Q11+Q10+Q9+Q8</f>
        <v>72</v>
      </c>
      <c r="G33" s="20"/>
      <c r="H33" s="21"/>
    </row>
    <row r="34" spans="3:8" ht="15" customHeight="1" x14ac:dyDescent="0.25">
      <c r="C34" s="107" t="s">
        <v>30</v>
      </c>
      <c r="D34" s="106"/>
      <c r="E34" s="106"/>
      <c r="F34" s="54">
        <f>G8+G9+G10+G11+G12+G13+G14+G15+G16+G17+G18+G19+G20+G21+G22+G23+G24+G25+G26+G27+G28+G29+G30</f>
        <v>64.25</v>
      </c>
      <c r="G34" s="20"/>
      <c r="H34" s="21"/>
    </row>
    <row r="35" spans="3:8" ht="15" customHeight="1" x14ac:dyDescent="0.25">
      <c r="C35" s="107" t="s">
        <v>31</v>
      </c>
      <c r="D35" s="106"/>
      <c r="E35" s="106"/>
      <c r="F35" s="55">
        <f>F34/F33</f>
        <v>0.89236111111111116</v>
      </c>
      <c r="G35" s="20"/>
      <c r="H35" s="21"/>
    </row>
    <row r="36" spans="3:8" x14ac:dyDescent="0.25">
      <c r="C36" s="20"/>
      <c r="D36" s="20"/>
      <c r="E36" s="21"/>
      <c r="F36" s="28"/>
      <c r="G36" s="20"/>
      <c r="H36" s="21"/>
    </row>
    <row r="37" spans="3:8" x14ac:dyDescent="0.25">
      <c r="C37" s="20"/>
      <c r="D37" s="20"/>
      <c r="E37" s="21"/>
      <c r="F37" s="28"/>
      <c r="G37" s="20"/>
      <c r="H37" s="21"/>
    </row>
    <row r="38" spans="3:8" x14ac:dyDescent="0.25">
      <c r="C38" s="20"/>
      <c r="D38" s="20"/>
      <c r="E38" s="21"/>
      <c r="F38" s="28"/>
      <c r="G38" s="20"/>
      <c r="H38" s="21"/>
    </row>
    <row r="39" spans="3:8" x14ac:dyDescent="0.25">
      <c r="C39" s="20"/>
      <c r="D39" s="20"/>
      <c r="E39" s="21"/>
      <c r="F39" s="28"/>
      <c r="G39" s="20"/>
      <c r="H39" s="21"/>
    </row>
    <row r="40" spans="3:8" x14ac:dyDescent="0.25">
      <c r="C40" s="20"/>
      <c r="D40" s="20"/>
      <c r="E40" s="21"/>
      <c r="F40" s="28"/>
      <c r="G40" s="20"/>
      <c r="H40" s="21"/>
    </row>
    <row r="41" spans="3:8" x14ac:dyDescent="0.25">
      <c r="C41" s="20"/>
      <c r="D41" s="20"/>
      <c r="E41" s="21"/>
      <c r="F41" s="28"/>
      <c r="G41" s="20"/>
      <c r="H41" s="21"/>
    </row>
    <row r="42" spans="3:8" x14ac:dyDescent="0.25">
      <c r="C42" s="20"/>
      <c r="D42" s="20"/>
      <c r="E42" s="21"/>
      <c r="F42" s="28"/>
      <c r="G42" s="20"/>
      <c r="H42" s="21"/>
    </row>
    <row r="43" spans="3:8" x14ac:dyDescent="0.25">
      <c r="C43" s="20"/>
      <c r="D43" s="20"/>
      <c r="E43" s="21"/>
      <c r="F43" s="28"/>
      <c r="G43" s="20"/>
      <c r="H43" s="21"/>
    </row>
    <row r="44" spans="3:8" x14ac:dyDescent="0.25">
      <c r="C44" s="20"/>
      <c r="D44" s="20"/>
      <c r="E44" s="21"/>
      <c r="F44" s="28"/>
      <c r="G44" s="20"/>
      <c r="H44" s="21"/>
    </row>
    <row r="45" spans="3:8" x14ac:dyDescent="0.25">
      <c r="C45" s="20"/>
      <c r="D45" s="20"/>
      <c r="E45" s="21"/>
      <c r="F45" s="28"/>
      <c r="G45" s="20"/>
      <c r="H45" s="21"/>
    </row>
    <row r="46" spans="3:8" x14ac:dyDescent="0.25">
      <c r="C46" s="20"/>
      <c r="D46" s="20"/>
      <c r="E46" s="21"/>
      <c r="F46" s="28"/>
      <c r="G46" s="20"/>
      <c r="H46" s="21"/>
    </row>
    <row r="47" spans="3:8" x14ac:dyDescent="0.25">
      <c r="C47" s="20"/>
      <c r="D47" s="20"/>
      <c r="E47" s="21"/>
      <c r="F47" s="28"/>
      <c r="G47" s="20"/>
      <c r="H47" s="21"/>
    </row>
    <row r="48" spans="3:8" x14ac:dyDescent="0.25">
      <c r="C48" s="20"/>
      <c r="D48" s="20"/>
      <c r="E48" s="21"/>
      <c r="F48" s="28"/>
      <c r="G48" s="20"/>
      <c r="H48" s="21"/>
    </row>
    <row r="49" spans="3:8" x14ac:dyDescent="0.25">
      <c r="C49" s="20"/>
      <c r="D49" s="20"/>
      <c r="E49" s="21"/>
      <c r="F49" s="28"/>
      <c r="G49" s="20"/>
      <c r="H49" s="21"/>
    </row>
    <row r="50" spans="3:8" x14ac:dyDescent="0.25">
      <c r="C50" s="20"/>
      <c r="D50" s="20"/>
      <c r="E50" s="21"/>
      <c r="F50" s="28"/>
      <c r="G50" s="20"/>
      <c r="H50" s="21"/>
    </row>
    <row r="51" spans="3:8" x14ac:dyDescent="0.25">
      <c r="C51" s="20"/>
      <c r="D51" s="20"/>
      <c r="E51" s="21"/>
      <c r="F51" s="28"/>
      <c r="G51" s="20"/>
      <c r="H51" s="21"/>
    </row>
    <row r="52" spans="3:8" x14ac:dyDescent="0.25">
      <c r="C52" s="20"/>
      <c r="D52" s="20"/>
      <c r="E52" s="21"/>
      <c r="F52" s="28"/>
      <c r="G52" s="20"/>
      <c r="H52" s="21"/>
    </row>
    <row r="53" spans="3:8" x14ac:dyDescent="0.25">
      <c r="C53" s="20"/>
      <c r="D53" s="20"/>
      <c r="E53" s="21"/>
      <c r="F53" s="28"/>
      <c r="G53" s="20"/>
      <c r="H53" s="21"/>
    </row>
    <row r="54" spans="3:8" x14ac:dyDescent="0.25">
      <c r="C54" s="20"/>
      <c r="D54" s="20"/>
      <c r="E54" s="21"/>
      <c r="F54" s="28"/>
      <c r="G54" s="20"/>
      <c r="H54" s="21"/>
    </row>
    <row r="55" spans="3:8" x14ac:dyDescent="0.25">
      <c r="C55" s="20"/>
      <c r="D55" s="20"/>
      <c r="E55" s="21"/>
      <c r="F55" s="28"/>
      <c r="G55" s="20"/>
      <c r="H55" s="21"/>
    </row>
    <row r="56" spans="3:8" x14ac:dyDescent="0.25">
      <c r="C56" s="20"/>
      <c r="D56" s="20"/>
      <c r="E56" s="21"/>
      <c r="F56" s="28"/>
      <c r="G56" s="20"/>
      <c r="H56" s="21"/>
    </row>
    <row r="57" spans="3:8" x14ac:dyDescent="0.25">
      <c r="C57" s="20"/>
      <c r="D57" s="20"/>
      <c r="E57" s="21"/>
      <c r="F57" s="28"/>
      <c r="G57" s="20"/>
      <c r="H57" s="21"/>
    </row>
    <row r="58" spans="3:8" x14ac:dyDescent="0.25">
      <c r="C58" s="20"/>
      <c r="D58" s="20"/>
      <c r="E58" s="21"/>
      <c r="F58" s="28"/>
      <c r="G58" s="20"/>
      <c r="H58" s="21"/>
    </row>
    <row r="59" spans="3:8" x14ac:dyDescent="0.25">
      <c r="C59" s="20"/>
      <c r="D59" s="20"/>
      <c r="E59" s="21"/>
      <c r="F59" s="28"/>
      <c r="G59" s="20"/>
      <c r="H59" s="21"/>
    </row>
    <row r="60" spans="3:8" x14ac:dyDescent="0.25">
      <c r="C60" s="20"/>
      <c r="D60" s="20"/>
      <c r="E60" s="21"/>
      <c r="F60" s="28"/>
      <c r="G60" s="20"/>
      <c r="H60" s="21"/>
    </row>
    <row r="61" spans="3:8" x14ac:dyDescent="0.25">
      <c r="C61" s="20"/>
      <c r="D61" s="20"/>
      <c r="E61" s="21"/>
      <c r="F61" s="28"/>
      <c r="G61" s="20"/>
      <c r="H61" s="21"/>
    </row>
    <row r="62" spans="3:8" x14ac:dyDescent="0.25">
      <c r="C62" s="20"/>
      <c r="D62" s="20"/>
      <c r="E62" s="21"/>
      <c r="F62" s="28"/>
      <c r="G62" s="20"/>
      <c r="H62" s="21"/>
    </row>
    <row r="63" spans="3:8" x14ac:dyDescent="0.25">
      <c r="C63" s="20"/>
      <c r="D63" s="20"/>
      <c r="E63" s="21"/>
      <c r="F63" s="28"/>
      <c r="G63" s="20"/>
      <c r="H63" s="21"/>
    </row>
    <row r="64" spans="3:8" x14ac:dyDescent="0.25">
      <c r="C64" s="20"/>
      <c r="D64" s="20"/>
      <c r="E64" s="21"/>
      <c r="F64" s="28"/>
      <c r="G64" s="20"/>
      <c r="H64" s="21"/>
    </row>
    <row r="65" spans="3:8" x14ac:dyDescent="0.25">
      <c r="C65" s="20"/>
      <c r="D65" s="20"/>
      <c r="E65" s="21"/>
      <c r="F65" s="28"/>
      <c r="G65" s="20"/>
      <c r="H65" s="21"/>
    </row>
    <row r="66" spans="3:8" x14ac:dyDescent="0.25">
      <c r="C66" s="20"/>
      <c r="D66" s="20"/>
      <c r="E66" s="21"/>
      <c r="F66" s="28"/>
      <c r="G66" s="20"/>
      <c r="H66" s="21"/>
    </row>
    <row r="67" spans="3:8" x14ac:dyDescent="0.25">
      <c r="C67" s="20"/>
      <c r="D67" s="20"/>
      <c r="E67" s="21"/>
      <c r="F67" s="28"/>
      <c r="G67" s="20"/>
      <c r="H67" s="21"/>
    </row>
    <row r="68" spans="3:8" x14ac:dyDescent="0.25">
      <c r="C68" s="20"/>
      <c r="D68" s="20"/>
      <c r="E68" s="21"/>
      <c r="F68" s="28"/>
      <c r="G68" s="20"/>
      <c r="H68" s="21"/>
    </row>
    <row r="69" spans="3:8" x14ac:dyDescent="0.25">
      <c r="C69" s="20"/>
      <c r="D69" s="20"/>
      <c r="E69" s="21"/>
      <c r="F69" s="28"/>
      <c r="G69" s="20"/>
      <c r="H69" s="21"/>
    </row>
    <row r="70" spans="3:8" x14ac:dyDescent="0.25">
      <c r="C70" s="20"/>
      <c r="D70" s="20"/>
      <c r="E70" s="21"/>
      <c r="F70" s="28"/>
      <c r="G70" s="20"/>
      <c r="H70" s="21"/>
    </row>
    <row r="71" spans="3:8" x14ac:dyDescent="0.25">
      <c r="C71" s="20"/>
      <c r="D71" s="20"/>
      <c r="E71" s="21"/>
      <c r="F71" s="28"/>
      <c r="G71" s="20"/>
      <c r="H71" s="21"/>
    </row>
    <row r="72" spans="3:8" x14ac:dyDescent="0.25">
      <c r="C72" s="20"/>
      <c r="D72" s="20"/>
      <c r="E72" s="21"/>
      <c r="F72" s="28"/>
      <c r="G72" s="20"/>
      <c r="H72" s="21"/>
    </row>
    <row r="73" spans="3:8" x14ac:dyDescent="0.25">
      <c r="C73" s="20"/>
      <c r="D73" s="20"/>
      <c r="E73" s="21"/>
      <c r="F73" s="28"/>
      <c r="G73" s="20"/>
      <c r="H73" s="21"/>
    </row>
    <row r="74" spans="3:8" x14ac:dyDescent="0.25">
      <c r="C74" s="20"/>
      <c r="D74" s="20"/>
      <c r="E74" s="21"/>
      <c r="F74" s="28"/>
      <c r="G74" s="20"/>
      <c r="H74" s="21"/>
    </row>
    <row r="75" spans="3:8" x14ac:dyDescent="0.25">
      <c r="C75" s="20"/>
      <c r="D75" s="20"/>
      <c r="E75" s="21"/>
      <c r="F75" s="28"/>
      <c r="G75" s="20"/>
      <c r="H75" s="21"/>
    </row>
    <row r="76" spans="3:8" x14ac:dyDescent="0.25">
      <c r="C76" s="20"/>
      <c r="D76" s="20"/>
      <c r="E76" s="21"/>
      <c r="F76" s="28"/>
      <c r="G76" s="20"/>
      <c r="H76" s="21"/>
    </row>
    <row r="77" spans="3:8" x14ac:dyDescent="0.25">
      <c r="C77" s="20"/>
      <c r="D77" s="20"/>
      <c r="E77" s="21"/>
      <c r="F77" s="28"/>
      <c r="G77" s="20"/>
      <c r="H77" s="21"/>
    </row>
    <row r="78" spans="3:8" x14ac:dyDescent="0.25">
      <c r="C78" s="20"/>
      <c r="D78" s="20"/>
      <c r="E78" s="21"/>
      <c r="F78" s="28"/>
      <c r="G78" s="20"/>
      <c r="H78" s="21"/>
    </row>
    <row r="79" spans="3:8" x14ac:dyDescent="0.25">
      <c r="C79" s="20"/>
      <c r="D79" s="20"/>
      <c r="E79" s="21"/>
      <c r="F79" s="28"/>
      <c r="G79" s="20"/>
      <c r="H79" s="21"/>
    </row>
    <row r="80" spans="3:8" x14ac:dyDescent="0.25">
      <c r="C80" s="20"/>
      <c r="D80" s="20"/>
      <c r="E80" s="21"/>
      <c r="F80" s="28"/>
      <c r="G80" s="20"/>
      <c r="H80" s="21"/>
    </row>
    <row r="81" spans="3:8" x14ac:dyDescent="0.25">
      <c r="C81" s="20"/>
      <c r="D81" s="20"/>
      <c r="E81" s="21"/>
      <c r="F81" s="28"/>
      <c r="G81" s="20"/>
      <c r="H81" s="21"/>
    </row>
    <row r="82" spans="3:8" x14ac:dyDescent="0.25">
      <c r="C82" s="20"/>
      <c r="D82" s="20"/>
      <c r="E82" s="21"/>
      <c r="F82" s="28"/>
      <c r="G82" s="20"/>
      <c r="H82" s="21"/>
    </row>
    <row r="83" spans="3:8" x14ac:dyDescent="0.25">
      <c r="C83" s="20"/>
      <c r="D83" s="20"/>
      <c r="E83" s="21"/>
      <c r="F83" s="28"/>
      <c r="G83" s="20"/>
      <c r="H83" s="21"/>
    </row>
    <row r="84" spans="3:8" x14ac:dyDescent="0.25">
      <c r="C84" s="20"/>
      <c r="D84" s="20"/>
      <c r="E84" s="21"/>
      <c r="F84" s="28"/>
      <c r="G84" s="20"/>
      <c r="H84" s="21"/>
    </row>
    <row r="85" spans="3:8" x14ac:dyDescent="0.25">
      <c r="C85" s="20"/>
      <c r="D85" s="20"/>
      <c r="E85" s="21"/>
      <c r="F85" s="28"/>
      <c r="G85" s="20"/>
      <c r="H85" s="21"/>
    </row>
    <row r="86" spans="3:8" x14ac:dyDescent="0.25">
      <c r="C86" s="20"/>
      <c r="D86" s="20"/>
      <c r="E86" s="21"/>
      <c r="F86" s="28"/>
      <c r="G86" s="20"/>
      <c r="H86" s="21"/>
    </row>
    <row r="87" spans="3:8" x14ac:dyDescent="0.25">
      <c r="C87" s="20"/>
      <c r="D87" s="20"/>
      <c r="E87" s="21"/>
      <c r="F87" s="28"/>
      <c r="G87" s="20"/>
      <c r="H87" s="21"/>
    </row>
    <row r="88" spans="3:8" x14ac:dyDescent="0.25">
      <c r="C88" s="20"/>
      <c r="D88" s="20"/>
      <c r="E88" s="21"/>
      <c r="F88" s="28"/>
      <c r="G88" s="20"/>
      <c r="H88" s="21"/>
    </row>
    <row r="89" spans="3:8" x14ac:dyDescent="0.25">
      <c r="C89" s="20"/>
      <c r="D89" s="20"/>
      <c r="E89" s="21"/>
      <c r="F89" s="28"/>
      <c r="G89" s="20"/>
      <c r="H89" s="21"/>
    </row>
    <row r="90" spans="3:8" x14ac:dyDescent="0.25">
      <c r="C90" s="20"/>
      <c r="D90" s="20"/>
      <c r="E90" s="21"/>
      <c r="F90" s="28"/>
      <c r="G90" s="20"/>
      <c r="H90" s="21"/>
    </row>
    <row r="91" spans="3:8" x14ac:dyDescent="0.25">
      <c r="C91" s="20"/>
      <c r="D91" s="20"/>
      <c r="E91" s="21"/>
      <c r="F91" s="28"/>
      <c r="G91" s="20"/>
      <c r="H91" s="21"/>
    </row>
    <row r="92" spans="3:8" x14ac:dyDescent="0.25">
      <c r="C92" s="20"/>
      <c r="D92" s="20"/>
      <c r="E92" s="21"/>
      <c r="F92" s="28"/>
      <c r="G92" s="20"/>
      <c r="H92" s="21"/>
    </row>
    <row r="93" spans="3:8" x14ac:dyDescent="0.25">
      <c r="C93" s="20"/>
      <c r="D93" s="20"/>
      <c r="E93" s="21"/>
      <c r="F93" s="28"/>
      <c r="G93" s="20"/>
      <c r="H93" s="21"/>
    </row>
    <row r="94" spans="3:8" x14ac:dyDescent="0.25">
      <c r="C94" s="20"/>
      <c r="D94" s="20"/>
      <c r="E94" s="21"/>
      <c r="F94" s="28"/>
      <c r="G94" s="20"/>
      <c r="H94" s="21"/>
    </row>
    <row r="95" spans="3:8" x14ac:dyDescent="0.25">
      <c r="C95" s="20"/>
      <c r="D95" s="20"/>
      <c r="E95" s="21"/>
      <c r="F95" s="28"/>
      <c r="G95" s="20"/>
      <c r="H95" s="21"/>
    </row>
    <row r="96" spans="3:8" x14ac:dyDescent="0.25">
      <c r="C96" s="20"/>
      <c r="D96" s="20"/>
      <c r="E96" s="21"/>
      <c r="F96" s="28"/>
      <c r="G96" s="20"/>
      <c r="H96" s="21"/>
    </row>
    <row r="97" spans="3:8" x14ac:dyDescent="0.25">
      <c r="C97" s="20"/>
      <c r="D97" s="20"/>
      <c r="E97" s="21"/>
      <c r="F97" s="28"/>
      <c r="G97" s="20"/>
      <c r="H97" s="21"/>
    </row>
    <row r="98" spans="3:8" x14ac:dyDescent="0.25">
      <c r="C98" s="20"/>
      <c r="D98" s="20"/>
      <c r="E98" s="21"/>
      <c r="F98" s="28"/>
      <c r="G98" s="20"/>
      <c r="H98" s="21"/>
    </row>
    <row r="99" spans="3:8" x14ac:dyDescent="0.25">
      <c r="C99" s="20"/>
      <c r="D99" s="20"/>
      <c r="E99" s="21"/>
      <c r="F99" s="28"/>
      <c r="G99" s="20"/>
      <c r="H99" s="21"/>
    </row>
    <row r="100" spans="3:8" x14ac:dyDescent="0.25">
      <c r="C100" s="20"/>
      <c r="D100" s="20"/>
      <c r="E100" s="21"/>
      <c r="F100" s="28"/>
      <c r="G100" s="20"/>
      <c r="H100" s="21"/>
    </row>
    <row r="101" spans="3:8" x14ac:dyDescent="0.25">
      <c r="C101" s="20"/>
      <c r="D101" s="20"/>
      <c r="E101" s="21"/>
      <c r="F101" s="28"/>
      <c r="G101" s="20"/>
      <c r="H101" s="21"/>
    </row>
    <row r="102" spans="3:8" x14ac:dyDescent="0.25">
      <c r="C102" s="20"/>
      <c r="D102" s="20"/>
      <c r="E102" s="21"/>
      <c r="F102" s="28"/>
      <c r="G102" s="20"/>
      <c r="H102" s="21"/>
    </row>
    <row r="103" spans="3:8" x14ac:dyDescent="0.25">
      <c r="C103" s="20"/>
      <c r="D103" s="20"/>
      <c r="E103" s="21"/>
      <c r="F103" s="28"/>
      <c r="G103" s="20"/>
      <c r="H103" s="21"/>
    </row>
    <row r="104" spans="3:8" x14ac:dyDescent="0.25">
      <c r="C104" s="20"/>
      <c r="D104" s="20"/>
      <c r="E104" s="21"/>
      <c r="F104" s="28"/>
      <c r="G104" s="20"/>
      <c r="H104" s="21"/>
    </row>
    <row r="105" spans="3:8" x14ac:dyDescent="0.25">
      <c r="C105" s="20"/>
      <c r="D105" s="20"/>
      <c r="E105" s="21"/>
      <c r="F105" s="28"/>
      <c r="G105" s="20"/>
      <c r="H105" s="21"/>
    </row>
    <row r="106" spans="3:8" x14ac:dyDescent="0.25">
      <c r="C106" s="20"/>
      <c r="D106" s="20"/>
      <c r="E106" s="21"/>
      <c r="F106" s="28"/>
      <c r="G106" s="20"/>
      <c r="H106" s="21"/>
    </row>
    <row r="107" spans="3:8" x14ac:dyDescent="0.25">
      <c r="C107" s="20"/>
      <c r="D107" s="20"/>
      <c r="E107" s="21"/>
      <c r="F107" s="28"/>
      <c r="G107" s="20"/>
      <c r="H107" s="21"/>
    </row>
    <row r="108" spans="3:8" x14ac:dyDescent="0.25">
      <c r="C108" s="20"/>
      <c r="D108" s="20"/>
      <c r="E108" s="21"/>
      <c r="F108" s="28"/>
      <c r="G108" s="20"/>
      <c r="H108" s="21"/>
    </row>
    <row r="109" spans="3:8" x14ac:dyDescent="0.25">
      <c r="C109" s="20"/>
      <c r="D109" s="20"/>
      <c r="E109" s="21"/>
      <c r="F109" s="28"/>
      <c r="G109" s="20"/>
      <c r="H109" s="21"/>
    </row>
    <row r="110" spans="3:8" x14ac:dyDescent="0.25">
      <c r="C110" s="20"/>
      <c r="D110" s="20"/>
      <c r="E110" s="21"/>
      <c r="F110" s="28"/>
      <c r="G110" s="20"/>
      <c r="H110" s="21"/>
    </row>
    <row r="111" spans="3:8" x14ac:dyDescent="0.25">
      <c r="C111" s="20"/>
      <c r="D111" s="20"/>
      <c r="E111" s="21"/>
      <c r="F111" s="28"/>
      <c r="G111" s="20"/>
      <c r="H111" s="21"/>
    </row>
    <row r="112" spans="3:8" x14ac:dyDescent="0.25">
      <c r="C112" s="20"/>
      <c r="D112" s="20"/>
      <c r="E112" s="21"/>
      <c r="F112" s="28"/>
      <c r="G112" s="20"/>
      <c r="H112" s="21"/>
    </row>
    <row r="113" spans="3:8" x14ac:dyDescent="0.25">
      <c r="C113" s="20"/>
      <c r="D113" s="20"/>
      <c r="E113" s="21"/>
      <c r="F113" s="28"/>
      <c r="G113" s="20"/>
      <c r="H113" s="21"/>
    </row>
    <row r="114" spans="3:8" x14ac:dyDescent="0.25">
      <c r="C114" s="20"/>
      <c r="D114" s="20"/>
      <c r="E114" s="21"/>
      <c r="F114" s="28"/>
      <c r="G114" s="20"/>
      <c r="H114" s="21"/>
    </row>
    <row r="115" spans="3:8" x14ac:dyDescent="0.25">
      <c r="C115" s="20"/>
      <c r="D115" s="20"/>
      <c r="E115" s="21"/>
      <c r="F115" s="28"/>
      <c r="G115" s="20"/>
      <c r="H115" s="21"/>
    </row>
    <row r="116" spans="3:8" x14ac:dyDescent="0.25">
      <c r="C116" s="20"/>
      <c r="D116" s="20"/>
      <c r="E116" s="21"/>
      <c r="F116" s="28"/>
      <c r="G116" s="20"/>
      <c r="H116" s="21"/>
    </row>
    <row r="117" spans="3:8" x14ac:dyDescent="0.25">
      <c r="C117" s="20"/>
      <c r="D117" s="20"/>
      <c r="E117" s="21"/>
      <c r="F117" s="28"/>
      <c r="G117" s="20"/>
      <c r="H117" s="21"/>
    </row>
    <row r="118" spans="3:8" x14ac:dyDescent="0.25">
      <c r="C118" s="20"/>
      <c r="D118" s="20"/>
      <c r="E118" s="21"/>
      <c r="F118" s="28"/>
      <c r="G118" s="20"/>
      <c r="H118" s="21"/>
    </row>
    <row r="119" spans="3:8" x14ac:dyDescent="0.25">
      <c r="C119" s="20"/>
      <c r="D119" s="20"/>
      <c r="E119" s="21"/>
      <c r="F119" s="28"/>
      <c r="G119" s="20"/>
      <c r="H119" s="21"/>
    </row>
    <row r="120" spans="3:8" x14ac:dyDescent="0.25">
      <c r="C120" s="20"/>
      <c r="D120" s="20"/>
      <c r="E120" s="21"/>
      <c r="F120" s="28"/>
      <c r="G120" s="20"/>
      <c r="H120" s="21"/>
    </row>
    <row r="121" spans="3:8" x14ac:dyDescent="0.25">
      <c r="C121" s="20"/>
      <c r="D121" s="20"/>
      <c r="E121" s="21"/>
      <c r="F121" s="28"/>
      <c r="G121" s="20"/>
      <c r="H121" s="21"/>
    </row>
    <row r="122" spans="3:8" x14ac:dyDescent="0.25">
      <c r="C122" s="20"/>
      <c r="D122" s="20"/>
      <c r="E122" s="21"/>
      <c r="F122" s="28"/>
      <c r="G122" s="20"/>
      <c r="H122" s="21"/>
    </row>
    <row r="123" spans="3:8" x14ac:dyDescent="0.25">
      <c r="C123" s="20"/>
      <c r="D123" s="20"/>
      <c r="E123" s="21"/>
      <c r="F123" s="28"/>
      <c r="G123" s="20"/>
      <c r="H123" s="21"/>
    </row>
    <row r="124" spans="3:8" x14ac:dyDescent="0.25">
      <c r="C124" s="20"/>
      <c r="D124" s="20"/>
      <c r="E124" s="21"/>
      <c r="F124" s="28"/>
      <c r="G124" s="20"/>
      <c r="H124" s="21"/>
    </row>
    <row r="125" spans="3:8" x14ac:dyDescent="0.25">
      <c r="C125" s="20"/>
      <c r="D125" s="20"/>
      <c r="E125" s="21"/>
      <c r="F125" s="28"/>
      <c r="G125" s="20"/>
      <c r="H125" s="21"/>
    </row>
    <row r="126" spans="3:8" x14ac:dyDescent="0.25">
      <c r="C126" s="20"/>
      <c r="D126" s="20"/>
      <c r="E126" s="21"/>
      <c r="F126" s="28"/>
      <c r="G126" s="20"/>
      <c r="H126" s="21"/>
    </row>
    <row r="127" spans="3:8" x14ac:dyDescent="0.25">
      <c r="C127" s="20"/>
      <c r="D127" s="20"/>
      <c r="E127" s="21"/>
      <c r="F127" s="28"/>
      <c r="G127" s="20"/>
      <c r="H127" s="21"/>
    </row>
    <row r="128" spans="3:8" x14ac:dyDescent="0.25">
      <c r="C128" s="20"/>
      <c r="D128" s="20"/>
      <c r="E128" s="21"/>
      <c r="F128" s="28"/>
      <c r="G128" s="20"/>
      <c r="H128" s="21"/>
    </row>
    <row r="129" spans="3:8" x14ac:dyDescent="0.25">
      <c r="C129" s="20"/>
      <c r="D129" s="20"/>
      <c r="E129" s="21"/>
      <c r="F129" s="28"/>
      <c r="G129" s="20"/>
      <c r="H129" s="21"/>
    </row>
    <row r="130" spans="3:8" x14ac:dyDescent="0.25">
      <c r="C130" s="20"/>
      <c r="D130" s="20"/>
      <c r="E130" s="21"/>
      <c r="F130" s="28"/>
      <c r="G130" s="20"/>
      <c r="H130" s="21"/>
    </row>
    <row r="131" spans="3:8" x14ac:dyDescent="0.25">
      <c r="C131" s="20"/>
      <c r="D131" s="20"/>
      <c r="E131" s="21"/>
      <c r="F131" s="28"/>
      <c r="G131" s="20"/>
      <c r="H131" s="21"/>
    </row>
    <row r="132" spans="3:8" x14ac:dyDescent="0.25">
      <c r="C132" s="20"/>
      <c r="D132" s="20"/>
      <c r="E132" s="21"/>
      <c r="F132" s="28"/>
      <c r="G132" s="20"/>
      <c r="H132" s="21"/>
    </row>
    <row r="133" spans="3:8" x14ac:dyDescent="0.25">
      <c r="C133" s="20"/>
      <c r="D133" s="20"/>
      <c r="E133" s="21"/>
      <c r="F133" s="28"/>
      <c r="G133" s="20"/>
      <c r="H133" s="21"/>
    </row>
    <row r="134" spans="3:8" x14ac:dyDescent="0.25">
      <c r="C134" s="20"/>
      <c r="D134" s="20"/>
      <c r="E134" s="21"/>
      <c r="F134" s="28"/>
      <c r="G134" s="20"/>
      <c r="H134" s="21"/>
    </row>
    <row r="135" spans="3:8" x14ac:dyDescent="0.25">
      <c r="C135" s="20"/>
      <c r="D135" s="20"/>
      <c r="E135" s="21"/>
      <c r="F135" s="28"/>
      <c r="G135" s="20"/>
      <c r="H135" s="21"/>
    </row>
    <row r="136" spans="3:8" x14ac:dyDescent="0.25">
      <c r="C136" s="20"/>
      <c r="D136" s="20"/>
      <c r="E136" s="21"/>
      <c r="F136" s="28"/>
      <c r="G136" s="20"/>
      <c r="H136" s="21"/>
    </row>
    <row r="137" spans="3:8" x14ac:dyDescent="0.25">
      <c r="C137" s="20"/>
      <c r="D137" s="20"/>
      <c r="E137" s="21"/>
      <c r="F137" s="28"/>
      <c r="G137" s="20"/>
      <c r="H137" s="21"/>
    </row>
    <row r="138" spans="3:8" x14ac:dyDescent="0.25">
      <c r="C138" s="20"/>
      <c r="D138" s="20"/>
      <c r="E138" s="21"/>
      <c r="F138" s="28"/>
      <c r="G138" s="20"/>
      <c r="H138" s="21"/>
    </row>
    <row r="139" spans="3:8" x14ac:dyDescent="0.25">
      <c r="C139" s="20"/>
      <c r="D139" s="20"/>
      <c r="E139" s="21"/>
      <c r="F139" s="28"/>
      <c r="G139" s="20"/>
      <c r="H139" s="21"/>
    </row>
    <row r="140" spans="3:8" x14ac:dyDescent="0.25">
      <c r="C140" s="20"/>
      <c r="D140" s="20"/>
      <c r="E140" s="21"/>
      <c r="F140" s="28"/>
      <c r="G140" s="20"/>
      <c r="H140" s="21"/>
    </row>
    <row r="141" spans="3:8" x14ac:dyDescent="0.25">
      <c r="C141" s="20"/>
      <c r="D141" s="20"/>
      <c r="E141" s="21"/>
      <c r="F141" s="28"/>
      <c r="G141" s="20"/>
      <c r="H141" s="21"/>
    </row>
    <row r="142" spans="3:8" x14ac:dyDescent="0.25">
      <c r="C142" s="20"/>
      <c r="D142" s="20"/>
      <c r="E142" s="21"/>
      <c r="F142" s="28"/>
      <c r="G142" s="20"/>
      <c r="H142" s="21"/>
    </row>
    <row r="143" spans="3:8" x14ac:dyDescent="0.25">
      <c r="C143" s="20"/>
      <c r="D143" s="20"/>
      <c r="E143" s="21"/>
      <c r="F143" s="28"/>
      <c r="G143" s="20"/>
      <c r="H143" s="21"/>
    </row>
    <row r="144" spans="3:8" x14ac:dyDescent="0.25">
      <c r="C144" s="20"/>
      <c r="D144" s="20"/>
      <c r="E144" s="21"/>
      <c r="F144" s="28"/>
      <c r="G144" s="20"/>
      <c r="H144" s="21"/>
    </row>
    <row r="145" spans="3:8" x14ac:dyDescent="0.25">
      <c r="C145" s="20"/>
      <c r="D145" s="20"/>
      <c r="E145" s="21"/>
      <c r="F145" s="28"/>
      <c r="G145" s="20"/>
      <c r="H145" s="21"/>
    </row>
    <row r="146" spans="3:8" x14ac:dyDescent="0.25">
      <c r="C146" s="20"/>
      <c r="D146" s="20"/>
      <c r="E146" s="21"/>
      <c r="F146" s="28"/>
      <c r="G146" s="20"/>
      <c r="H146" s="21"/>
    </row>
    <row r="147" spans="3:8" x14ac:dyDescent="0.25">
      <c r="C147" s="20"/>
      <c r="D147" s="20"/>
      <c r="E147" s="21"/>
      <c r="F147" s="28"/>
      <c r="G147" s="20"/>
      <c r="H147" s="21"/>
    </row>
    <row r="148" spans="3:8" x14ac:dyDescent="0.25">
      <c r="C148" s="20"/>
      <c r="D148" s="20"/>
      <c r="E148" s="21"/>
      <c r="F148" s="28"/>
      <c r="G148" s="20"/>
      <c r="H148" s="21"/>
    </row>
    <row r="149" spans="3:8" x14ac:dyDescent="0.25">
      <c r="C149" s="20"/>
      <c r="D149" s="20"/>
      <c r="E149" s="21"/>
      <c r="F149" s="28"/>
      <c r="G149" s="20"/>
      <c r="H149" s="21"/>
    </row>
    <row r="150" spans="3:8" x14ac:dyDescent="0.25">
      <c r="C150" s="20"/>
      <c r="D150" s="20"/>
      <c r="E150" s="21"/>
      <c r="F150" s="28"/>
      <c r="G150" s="20"/>
      <c r="H150" s="21"/>
    </row>
    <row r="151" spans="3:8" x14ac:dyDescent="0.25">
      <c r="C151" s="20"/>
      <c r="D151" s="20"/>
      <c r="E151" s="21"/>
      <c r="F151" s="28"/>
      <c r="G151" s="20"/>
      <c r="H151" s="21"/>
    </row>
    <row r="152" spans="3:8" x14ac:dyDescent="0.25">
      <c r="C152" s="20"/>
      <c r="D152" s="20"/>
      <c r="E152" s="21"/>
      <c r="F152" s="28"/>
      <c r="G152" s="20"/>
      <c r="H152" s="21"/>
    </row>
    <row r="153" spans="3:8" x14ac:dyDescent="0.25">
      <c r="C153" s="20"/>
      <c r="D153" s="20"/>
      <c r="E153" s="21"/>
      <c r="F153" s="28"/>
      <c r="G153" s="20"/>
      <c r="H153" s="21"/>
    </row>
    <row r="154" spans="3:8" x14ac:dyDescent="0.25">
      <c r="C154" s="20"/>
      <c r="D154" s="20"/>
      <c r="E154" s="21"/>
      <c r="F154" s="28"/>
      <c r="G154" s="20"/>
      <c r="H154" s="21"/>
    </row>
    <row r="155" spans="3:8" x14ac:dyDescent="0.25">
      <c r="C155" s="20"/>
      <c r="D155" s="20"/>
      <c r="E155" s="21"/>
      <c r="F155" s="28"/>
      <c r="G155" s="20"/>
      <c r="H155" s="21"/>
    </row>
    <row r="156" spans="3:8" x14ac:dyDescent="0.25">
      <c r="C156" s="20"/>
      <c r="D156" s="20"/>
      <c r="E156" s="21"/>
      <c r="F156" s="28"/>
      <c r="G156" s="20"/>
      <c r="H156" s="21"/>
    </row>
    <row r="157" spans="3:8" x14ac:dyDescent="0.25">
      <c r="C157" s="20"/>
      <c r="D157" s="20"/>
      <c r="E157" s="21"/>
      <c r="F157" s="28"/>
      <c r="G157" s="20"/>
      <c r="H157" s="21"/>
    </row>
    <row r="158" spans="3:8" x14ac:dyDescent="0.25">
      <c r="C158" s="20"/>
      <c r="D158" s="20"/>
      <c r="E158" s="21"/>
      <c r="F158" s="28"/>
      <c r="G158" s="20"/>
      <c r="H158" s="21"/>
    </row>
    <row r="159" spans="3:8" x14ac:dyDescent="0.25">
      <c r="C159" s="20"/>
      <c r="D159" s="20"/>
      <c r="E159" s="21"/>
      <c r="F159" s="28"/>
      <c r="G159" s="20"/>
      <c r="H159" s="21"/>
    </row>
    <row r="160" spans="3:8" x14ac:dyDescent="0.25">
      <c r="C160" s="20"/>
      <c r="D160" s="20"/>
      <c r="E160" s="21"/>
      <c r="F160" s="28"/>
      <c r="G160" s="20"/>
      <c r="H160" s="21"/>
    </row>
    <row r="161" spans="3:8" x14ac:dyDescent="0.25">
      <c r="C161" s="20"/>
      <c r="D161" s="20"/>
      <c r="E161" s="21"/>
      <c r="F161" s="28"/>
      <c r="G161" s="20"/>
      <c r="H161" s="21"/>
    </row>
    <row r="162" spans="3:8" x14ac:dyDescent="0.25">
      <c r="C162" s="20"/>
      <c r="D162" s="20"/>
      <c r="E162" s="21"/>
      <c r="F162" s="28"/>
      <c r="G162" s="20"/>
      <c r="H162" s="21"/>
    </row>
    <row r="163" spans="3:8" x14ac:dyDescent="0.25">
      <c r="C163" s="20"/>
      <c r="D163" s="20"/>
      <c r="E163" s="21"/>
      <c r="F163" s="28"/>
      <c r="G163" s="20"/>
      <c r="H163" s="21"/>
    </row>
    <row r="164" spans="3:8" x14ac:dyDescent="0.25">
      <c r="C164" s="20"/>
      <c r="D164" s="20"/>
      <c r="E164" s="21"/>
      <c r="F164" s="28"/>
      <c r="G164" s="20"/>
      <c r="H164" s="21"/>
    </row>
    <row r="165" spans="3:8" x14ac:dyDescent="0.25">
      <c r="C165" s="20"/>
      <c r="D165" s="20"/>
      <c r="E165" s="21"/>
      <c r="F165" s="28"/>
      <c r="G165" s="20"/>
      <c r="H165" s="21"/>
    </row>
    <row r="166" spans="3:8" x14ac:dyDescent="0.25">
      <c r="C166" s="20"/>
      <c r="D166" s="20"/>
      <c r="E166" s="21"/>
      <c r="F166" s="28"/>
      <c r="G166" s="20"/>
      <c r="H166" s="21"/>
    </row>
    <row r="167" spans="3:8" x14ac:dyDescent="0.25">
      <c r="C167" s="20"/>
      <c r="D167" s="20"/>
      <c r="E167" s="21"/>
      <c r="F167" s="28"/>
      <c r="G167" s="20"/>
      <c r="H167" s="21"/>
    </row>
    <row r="168" spans="3:8" x14ac:dyDescent="0.25">
      <c r="C168" s="20"/>
      <c r="D168" s="20"/>
      <c r="E168" s="21"/>
      <c r="F168" s="28"/>
      <c r="G168" s="20"/>
      <c r="H168" s="21"/>
    </row>
    <row r="169" spans="3:8" x14ac:dyDescent="0.25">
      <c r="C169" s="20"/>
      <c r="D169" s="20"/>
      <c r="E169" s="21"/>
      <c r="F169" s="28"/>
      <c r="G169" s="20"/>
      <c r="H169" s="21"/>
    </row>
    <row r="170" spans="3:8" x14ac:dyDescent="0.25">
      <c r="C170" s="20"/>
      <c r="D170" s="20"/>
      <c r="E170" s="21"/>
      <c r="F170" s="28"/>
      <c r="G170" s="20"/>
      <c r="H170" s="21"/>
    </row>
    <row r="171" spans="3:8" x14ac:dyDescent="0.25">
      <c r="C171" s="20"/>
      <c r="D171" s="20"/>
      <c r="E171" s="21"/>
      <c r="F171" s="28"/>
      <c r="G171" s="20"/>
      <c r="H171" s="21"/>
    </row>
    <row r="172" spans="3:8" x14ac:dyDescent="0.25">
      <c r="C172" s="20"/>
      <c r="D172" s="20"/>
      <c r="E172" s="21"/>
      <c r="F172" s="28"/>
      <c r="G172" s="20"/>
      <c r="H172" s="21"/>
    </row>
    <row r="173" spans="3:8" x14ac:dyDescent="0.25">
      <c r="C173" s="20"/>
      <c r="D173" s="20"/>
      <c r="E173" s="21"/>
      <c r="F173" s="28"/>
      <c r="G173" s="20"/>
      <c r="H173" s="21"/>
    </row>
    <row r="174" spans="3:8" x14ac:dyDescent="0.25">
      <c r="C174" s="20"/>
      <c r="D174" s="20"/>
      <c r="E174" s="21"/>
      <c r="F174" s="28"/>
      <c r="G174" s="20"/>
      <c r="H174" s="21"/>
    </row>
    <row r="175" spans="3:8" x14ac:dyDescent="0.25">
      <c r="C175" s="20"/>
      <c r="D175" s="20"/>
      <c r="E175" s="21"/>
      <c r="F175" s="28"/>
      <c r="G175" s="20"/>
      <c r="H175" s="21"/>
    </row>
    <row r="176" spans="3:8" x14ac:dyDescent="0.25">
      <c r="C176" s="20"/>
      <c r="D176" s="20"/>
      <c r="E176" s="21"/>
      <c r="F176" s="28"/>
      <c r="G176" s="20"/>
      <c r="H176" s="21"/>
    </row>
    <row r="177" spans="3:8" x14ac:dyDescent="0.25">
      <c r="C177" s="20"/>
      <c r="D177" s="20"/>
      <c r="E177" s="21"/>
      <c r="F177" s="28"/>
      <c r="G177" s="20"/>
      <c r="H177" s="21"/>
    </row>
    <row r="178" spans="3:8" x14ac:dyDescent="0.25">
      <c r="C178" s="20"/>
      <c r="D178" s="20"/>
      <c r="E178" s="21"/>
      <c r="F178" s="28"/>
      <c r="G178" s="20"/>
      <c r="H178" s="21"/>
    </row>
    <row r="179" spans="3:8" x14ac:dyDescent="0.25">
      <c r="C179" s="20"/>
      <c r="D179" s="20"/>
      <c r="E179" s="21"/>
      <c r="F179" s="28"/>
      <c r="G179" s="20"/>
      <c r="H179" s="21"/>
    </row>
    <row r="180" spans="3:8" x14ac:dyDescent="0.25">
      <c r="C180" s="20"/>
      <c r="D180" s="20"/>
      <c r="E180" s="21"/>
      <c r="F180" s="28"/>
      <c r="G180" s="20"/>
      <c r="H180" s="21"/>
    </row>
    <row r="181" spans="3:8" x14ac:dyDescent="0.25">
      <c r="C181" s="20"/>
      <c r="D181" s="20"/>
      <c r="E181" s="21"/>
      <c r="F181" s="28"/>
      <c r="G181" s="20"/>
      <c r="H181" s="21"/>
    </row>
    <row r="182" spans="3:8" x14ac:dyDescent="0.25">
      <c r="C182" s="20"/>
      <c r="D182" s="20"/>
      <c r="E182" s="21"/>
      <c r="F182" s="28"/>
      <c r="G182" s="20"/>
      <c r="H182" s="21"/>
    </row>
    <row r="183" spans="3:8" x14ac:dyDescent="0.25">
      <c r="C183" s="20"/>
      <c r="D183" s="20"/>
      <c r="E183" s="21"/>
      <c r="F183" s="28"/>
      <c r="G183" s="20"/>
      <c r="H183" s="21"/>
    </row>
    <row r="184" spans="3:8" x14ac:dyDescent="0.25">
      <c r="C184" s="20"/>
      <c r="D184" s="20"/>
      <c r="E184" s="21"/>
      <c r="F184" s="28"/>
      <c r="G184" s="20"/>
      <c r="H184" s="21"/>
    </row>
    <row r="185" spans="3:8" x14ac:dyDescent="0.25">
      <c r="C185" s="20"/>
      <c r="D185" s="20"/>
      <c r="E185" s="21"/>
      <c r="F185" s="28"/>
      <c r="G185" s="20"/>
      <c r="H185" s="21"/>
    </row>
    <row r="186" spans="3:8" x14ac:dyDescent="0.25">
      <c r="C186" s="20"/>
      <c r="D186" s="20"/>
      <c r="E186" s="21"/>
      <c r="F186" s="28"/>
      <c r="G186" s="20"/>
      <c r="H186" s="21"/>
    </row>
    <row r="187" spans="3:8" x14ac:dyDescent="0.25">
      <c r="C187" s="20"/>
      <c r="D187" s="20"/>
      <c r="E187" s="21"/>
      <c r="F187" s="28"/>
      <c r="G187" s="20"/>
      <c r="H187" s="21"/>
    </row>
    <row r="188" spans="3:8" x14ac:dyDescent="0.25">
      <c r="C188" s="20"/>
      <c r="D188" s="20"/>
      <c r="E188" s="21"/>
      <c r="F188" s="28"/>
      <c r="G188" s="20"/>
      <c r="H188" s="21"/>
    </row>
    <row r="189" spans="3:8" x14ac:dyDescent="0.25">
      <c r="C189" s="20"/>
      <c r="D189" s="20"/>
      <c r="E189" s="21"/>
      <c r="F189" s="28"/>
      <c r="G189" s="20"/>
      <c r="H189" s="21"/>
    </row>
    <row r="190" spans="3:8" x14ac:dyDescent="0.25">
      <c r="C190" s="20"/>
      <c r="D190" s="20"/>
      <c r="E190" s="21"/>
      <c r="F190" s="28"/>
      <c r="G190" s="20"/>
      <c r="H190" s="21"/>
    </row>
    <row r="191" spans="3:8" x14ac:dyDescent="0.25">
      <c r="C191" s="20"/>
      <c r="D191" s="20"/>
      <c r="E191" s="21"/>
      <c r="F191" s="28"/>
      <c r="G191" s="20"/>
      <c r="H191" s="21"/>
    </row>
    <row r="192" spans="3:8" x14ac:dyDescent="0.25">
      <c r="C192" s="20"/>
      <c r="D192" s="20"/>
      <c r="E192" s="21"/>
      <c r="F192" s="28"/>
      <c r="G192" s="20"/>
      <c r="H192" s="21"/>
    </row>
    <row r="193" spans="3:8" x14ac:dyDescent="0.25">
      <c r="C193" s="20"/>
      <c r="D193" s="20"/>
      <c r="E193" s="21"/>
      <c r="F193" s="28"/>
      <c r="G193" s="20"/>
      <c r="H193" s="21"/>
    </row>
    <row r="194" spans="3:8" x14ac:dyDescent="0.25">
      <c r="C194" s="20"/>
      <c r="D194" s="20"/>
      <c r="E194" s="21"/>
      <c r="F194" s="28"/>
      <c r="G194" s="20"/>
      <c r="H194" s="21"/>
    </row>
    <row r="195" spans="3:8" x14ac:dyDescent="0.25">
      <c r="C195" s="20"/>
      <c r="D195" s="20"/>
      <c r="E195" s="21"/>
      <c r="F195" s="28"/>
      <c r="G195" s="20"/>
      <c r="H195" s="21"/>
    </row>
    <row r="196" spans="3:8" x14ac:dyDescent="0.25">
      <c r="C196" s="20"/>
      <c r="D196" s="20"/>
      <c r="E196" s="21"/>
      <c r="F196" s="28"/>
      <c r="G196" s="20"/>
      <c r="H196" s="21"/>
    </row>
    <row r="197" spans="3:8" x14ac:dyDescent="0.25">
      <c r="C197" s="20"/>
      <c r="D197" s="20"/>
      <c r="E197" s="21"/>
      <c r="F197" s="28"/>
      <c r="G197" s="20"/>
      <c r="H197" s="21"/>
    </row>
    <row r="198" spans="3:8" x14ac:dyDescent="0.25">
      <c r="C198" s="20"/>
      <c r="D198" s="20"/>
      <c r="E198" s="21"/>
      <c r="F198" s="28"/>
      <c r="G198" s="20"/>
      <c r="H198" s="21"/>
    </row>
    <row r="199" spans="3:8" x14ac:dyDescent="0.25">
      <c r="C199" s="20"/>
      <c r="D199" s="20"/>
      <c r="E199" s="21"/>
      <c r="F199" s="28"/>
      <c r="G199" s="20"/>
      <c r="H199" s="21"/>
    </row>
    <row r="200" spans="3:8" x14ac:dyDescent="0.25">
      <c r="C200" s="20"/>
      <c r="D200" s="20"/>
      <c r="E200" s="21"/>
      <c r="F200" s="28"/>
      <c r="G200" s="20"/>
      <c r="H200" s="21"/>
    </row>
    <row r="201" spans="3:8" x14ac:dyDescent="0.25">
      <c r="C201" s="20"/>
      <c r="D201" s="20"/>
      <c r="E201" s="21"/>
      <c r="F201" s="28"/>
      <c r="G201" s="20"/>
      <c r="H201" s="21"/>
    </row>
    <row r="202" spans="3:8" x14ac:dyDescent="0.25">
      <c r="C202" s="20"/>
      <c r="D202" s="20"/>
      <c r="E202" s="21"/>
      <c r="F202" s="28"/>
      <c r="G202" s="20"/>
      <c r="H202" s="21"/>
    </row>
    <row r="203" spans="3:8" x14ac:dyDescent="0.25">
      <c r="C203" s="20"/>
      <c r="D203" s="20"/>
      <c r="E203" s="21"/>
      <c r="F203" s="28"/>
      <c r="G203" s="20"/>
      <c r="H203" s="21"/>
    </row>
    <row r="204" spans="3:8" x14ac:dyDescent="0.25">
      <c r="C204" s="20"/>
      <c r="D204" s="20"/>
      <c r="E204" s="21"/>
      <c r="F204" s="28"/>
      <c r="G204" s="20"/>
      <c r="H204" s="21"/>
    </row>
    <row r="205" spans="3:8" x14ac:dyDescent="0.25">
      <c r="C205" s="20"/>
      <c r="D205" s="20"/>
      <c r="E205" s="21"/>
      <c r="F205" s="28"/>
      <c r="G205" s="20"/>
      <c r="H205" s="21"/>
    </row>
    <row r="206" spans="3:8" x14ac:dyDescent="0.25">
      <c r="C206" s="20"/>
      <c r="D206" s="20"/>
      <c r="E206" s="21"/>
      <c r="F206" s="28"/>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3" workbookViewId="0">
      <selection activeCell="A16" sqref="A16"/>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47"/>
  </cols>
  <sheetData>
    <row r="2" spans="3:25" ht="16.5" customHeight="1" x14ac:dyDescent="0.35">
      <c r="D2" s="108" t="s">
        <v>127</v>
      </c>
      <c r="E2" s="109"/>
      <c r="F2" s="109"/>
      <c r="G2" s="109"/>
      <c r="H2" s="109"/>
    </row>
    <row r="3" spans="3:25" ht="15" customHeight="1" x14ac:dyDescent="0.25">
      <c r="D3" s="110" t="s">
        <v>176</v>
      </c>
      <c r="E3" s="111"/>
      <c r="F3" s="111"/>
      <c r="G3" s="111"/>
      <c r="H3" s="112"/>
    </row>
    <row r="4" spans="3:25" ht="15" customHeight="1" x14ac:dyDescent="0.25">
      <c r="D4" s="110" t="s">
        <v>203</v>
      </c>
      <c r="E4" s="111"/>
      <c r="F4" s="111"/>
      <c r="G4" s="111"/>
      <c r="H4" s="112"/>
    </row>
    <row r="5" spans="3:25" ht="15" customHeight="1" x14ac:dyDescent="0.25">
      <c r="D5" s="110" t="s">
        <v>177</v>
      </c>
      <c r="E5" s="111"/>
      <c r="F5" s="111"/>
      <c r="G5" s="111"/>
      <c r="H5" s="112"/>
      <c r="V5" s="44"/>
      <c r="W5" s="44"/>
      <c r="X5" s="44"/>
      <c r="Y5" s="44"/>
    </row>
    <row r="6" spans="3:25" ht="15.75" thickBot="1" x14ac:dyDescent="0.3">
      <c r="V6" s="44"/>
      <c r="W6" s="44"/>
      <c r="X6" s="44"/>
      <c r="Y6" s="44"/>
    </row>
    <row r="7" spans="3:25" ht="45" x14ac:dyDescent="0.25">
      <c r="C7" s="6" t="s">
        <v>0</v>
      </c>
      <c r="D7" s="6" t="s">
        <v>1</v>
      </c>
      <c r="E7" s="17" t="s">
        <v>2</v>
      </c>
      <c r="F7" s="23" t="s">
        <v>28</v>
      </c>
      <c r="G7" s="18" t="s">
        <v>3</v>
      </c>
      <c r="H7" s="6" t="s">
        <v>4</v>
      </c>
      <c r="I7" s="72" t="s">
        <v>126</v>
      </c>
      <c r="J7" s="45" t="s">
        <v>56</v>
      </c>
      <c r="K7" s="46" t="s">
        <v>57</v>
      </c>
      <c r="L7" s="46" t="s">
        <v>58</v>
      </c>
      <c r="M7" s="46" t="s">
        <v>59</v>
      </c>
      <c r="N7" s="47">
        <v>1</v>
      </c>
      <c r="O7" s="47">
        <v>0</v>
      </c>
      <c r="V7" s="44"/>
      <c r="W7" s="44"/>
      <c r="X7" s="44"/>
      <c r="Y7" s="44"/>
    </row>
    <row r="8" spans="3:25" ht="240" x14ac:dyDescent="0.25">
      <c r="C8" s="3" t="s">
        <v>32</v>
      </c>
      <c r="D8" s="3">
        <v>4</v>
      </c>
      <c r="E8" s="40" t="s">
        <v>40</v>
      </c>
      <c r="F8" s="57" t="s">
        <v>56</v>
      </c>
      <c r="G8" s="26">
        <f>IF(F8=J7,J8*D8)+IF(F8=K7,K8*D8)</f>
        <v>4</v>
      </c>
      <c r="H8" s="4" t="s">
        <v>211</v>
      </c>
      <c r="I8" s="73"/>
      <c r="J8" s="47">
        <v>1</v>
      </c>
      <c r="K8" s="47">
        <v>0</v>
      </c>
      <c r="N8" s="47">
        <f>IF(F8=J7,N7)+IF(F8=K7,N7)+IF(F8=L7,N7)+IF(F8=M7,N7)+IF(F8=O7,O7)</f>
        <v>1</v>
      </c>
      <c r="Q8" s="47">
        <f>D8*N8</f>
        <v>4</v>
      </c>
      <c r="V8" s="44"/>
      <c r="W8" s="44"/>
      <c r="X8" s="44"/>
      <c r="Y8" s="44"/>
    </row>
    <row r="9" spans="3:25" ht="150" x14ac:dyDescent="0.25">
      <c r="C9" s="3" t="s">
        <v>33</v>
      </c>
      <c r="D9" s="3">
        <v>3</v>
      </c>
      <c r="E9" s="41" t="s">
        <v>41</v>
      </c>
      <c r="F9" s="57" t="s">
        <v>56</v>
      </c>
      <c r="G9" s="26">
        <f>IF(F9=J7,J9*D9)+IF(F9=K7,K9*D9)+IF(F9=L7,L9*D9)+IF(F9=M7,M9*D9)</f>
        <v>3</v>
      </c>
      <c r="H9" s="4" t="s">
        <v>212</v>
      </c>
      <c r="I9" s="73"/>
      <c r="J9" s="47">
        <v>1</v>
      </c>
      <c r="K9" s="47">
        <v>0.75</v>
      </c>
      <c r="L9" s="47">
        <v>0.5</v>
      </c>
      <c r="M9" s="47">
        <v>0.25</v>
      </c>
      <c r="N9" s="47">
        <f>IF(F9=J7,N7)+IF(F9=K7,N7)+IF(F9=L7,N7)+IF(F9=M7,N7)+IF(F9=O7,O7)</f>
        <v>1</v>
      </c>
      <c r="Q9" s="47">
        <f>D9*N9</f>
        <v>3</v>
      </c>
      <c r="V9" s="44"/>
      <c r="W9" s="44"/>
      <c r="X9" s="44"/>
      <c r="Y9" s="44"/>
    </row>
    <row r="10" spans="3:25" ht="120" x14ac:dyDescent="0.25">
      <c r="C10" s="3" t="s">
        <v>34</v>
      </c>
      <c r="D10" s="3">
        <v>3</v>
      </c>
      <c r="E10" s="41" t="s">
        <v>42</v>
      </c>
      <c r="F10" s="42" t="s">
        <v>56</v>
      </c>
      <c r="G10" s="26">
        <f>IF(F10=J7,J10*D10)+IF(F10=K7,K10*D10)+IF(F10=L7,L10*D10)</f>
        <v>3</v>
      </c>
      <c r="H10" s="4" t="s">
        <v>213</v>
      </c>
      <c r="I10" s="73"/>
      <c r="J10" s="47">
        <v>1</v>
      </c>
      <c r="K10" s="47">
        <v>0.5</v>
      </c>
      <c r="L10" s="47">
        <v>0</v>
      </c>
      <c r="N10" s="47">
        <f>IF(F10=J7,N7)+IF(F10=K7,N7)+IF(F10=L7,N7)+IF(F10=M7,N7)+IF(F10=O7,O7)</f>
        <v>1</v>
      </c>
      <c r="Q10" s="47">
        <f>D10*N10</f>
        <v>3</v>
      </c>
      <c r="V10" s="44"/>
      <c r="W10" s="44"/>
      <c r="X10" s="44"/>
      <c r="Y10" s="44"/>
    </row>
    <row r="11" spans="3:25" ht="180" x14ac:dyDescent="0.25">
      <c r="C11" s="3" t="s">
        <v>35</v>
      </c>
      <c r="D11" s="3">
        <v>3</v>
      </c>
      <c r="E11" s="41" t="s">
        <v>119</v>
      </c>
      <c r="F11" s="42" t="s">
        <v>56</v>
      </c>
      <c r="G11" s="26">
        <f>IF(F11=J7,J11*D11)+IF(F11=K7,K11*D11)+IF(F11=L7,L11*D11)</f>
        <v>3</v>
      </c>
      <c r="H11" s="4" t="s">
        <v>214</v>
      </c>
      <c r="I11" s="74"/>
      <c r="J11" s="47">
        <v>1</v>
      </c>
      <c r="K11" s="47">
        <v>0.5</v>
      </c>
      <c r="L11" s="47">
        <v>0</v>
      </c>
      <c r="N11" s="47">
        <f>IF(F11=J7,N7)+IF(F11=K7,N7)+IF(F11=L7,N7)+IF(F11=M7,N7)+IF(F11=O7,O7)</f>
        <v>1</v>
      </c>
      <c r="O11" s="60"/>
      <c r="P11" s="60"/>
      <c r="Q11" s="47">
        <f t="shared" ref="Q11:Q15" si="0">D11*N11</f>
        <v>3</v>
      </c>
      <c r="V11" s="44"/>
      <c r="W11" s="44"/>
      <c r="X11" s="44"/>
      <c r="Y11" s="44"/>
    </row>
    <row r="12" spans="3:25" ht="90" x14ac:dyDescent="0.25">
      <c r="C12" s="3" t="s">
        <v>36</v>
      </c>
      <c r="D12" s="3">
        <v>2</v>
      </c>
      <c r="E12" s="41" t="s">
        <v>43</v>
      </c>
      <c r="F12" s="42" t="s">
        <v>56</v>
      </c>
      <c r="G12" s="26">
        <f>IF(F12=J7,J12*D12)+IF(F12=K7,K12*D12)</f>
        <v>2</v>
      </c>
      <c r="H12" s="4" t="s">
        <v>215</v>
      </c>
      <c r="I12" s="74"/>
      <c r="J12" s="47">
        <v>1</v>
      </c>
      <c r="K12" s="47">
        <v>0</v>
      </c>
      <c r="N12" s="47">
        <f>IF(F12=J7,N7)+IF(F12=K7,N7)+IF(F12=L7,N7)+IF(F12=M7,N7)+IF(F12=O7,O7)</f>
        <v>1</v>
      </c>
      <c r="Q12" s="47">
        <f t="shared" si="0"/>
        <v>2</v>
      </c>
      <c r="V12" s="44"/>
      <c r="W12" s="44"/>
      <c r="X12" s="44"/>
      <c r="Y12" s="44"/>
    </row>
    <row r="13" spans="3:25" ht="195" x14ac:dyDescent="0.25">
      <c r="C13" s="3" t="s">
        <v>37</v>
      </c>
      <c r="D13" s="11">
        <v>2</v>
      </c>
      <c r="E13" s="41" t="s">
        <v>44</v>
      </c>
      <c r="F13" s="42" t="s">
        <v>56</v>
      </c>
      <c r="G13" s="26">
        <f>IF(F13=J7,J13*D13)+IF(F13=K7,K13*D13)+IF(F13=L7,L13*D13)</f>
        <v>2</v>
      </c>
      <c r="H13" s="4" t="s">
        <v>260</v>
      </c>
      <c r="I13" s="73"/>
      <c r="J13" s="47">
        <v>1</v>
      </c>
      <c r="K13" s="47">
        <v>0.5</v>
      </c>
      <c r="L13" s="47">
        <v>0.25</v>
      </c>
      <c r="N13" s="47">
        <f>IF(F13=J7,N7)+IF(F13=K7,N7)+IF(F13=L7,N7)+IF(F13=M7,N7)+IF(F13=O7,O7)</f>
        <v>1</v>
      </c>
      <c r="Q13" s="47">
        <f t="shared" si="0"/>
        <v>2</v>
      </c>
      <c r="V13" s="44"/>
      <c r="W13" s="44"/>
      <c r="X13" s="44"/>
      <c r="Y13" s="44"/>
    </row>
    <row r="14" spans="3:25" ht="135" x14ac:dyDescent="0.25">
      <c r="C14" s="3" t="s">
        <v>38</v>
      </c>
      <c r="D14" s="11">
        <v>3</v>
      </c>
      <c r="E14" s="41" t="s">
        <v>45</v>
      </c>
      <c r="F14" s="42" t="s">
        <v>57</v>
      </c>
      <c r="G14" s="26">
        <f>IF(F14=J7,J14*D14)+IF(F14=K7,K14*D14)+IF(F14=L7,L14*D14)</f>
        <v>0.75</v>
      </c>
      <c r="H14" s="4" t="s">
        <v>216</v>
      </c>
      <c r="I14" s="73"/>
      <c r="J14" s="47">
        <v>1</v>
      </c>
      <c r="K14" s="47">
        <v>0.25</v>
      </c>
      <c r="L14" s="47">
        <v>0</v>
      </c>
      <c r="N14" s="47">
        <f>IF(F14=J7,N7)+IF(F14=K7,N7)+IF(F14=L7,N7)+IF(F14=M7,N7)+IF(F14=O7,O7)</f>
        <v>1</v>
      </c>
      <c r="Q14" s="47">
        <f t="shared" si="0"/>
        <v>3</v>
      </c>
      <c r="V14" s="44"/>
      <c r="W14" s="44"/>
      <c r="X14" s="44"/>
      <c r="Y14" s="44"/>
    </row>
    <row r="15" spans="3:25" ht="75.75" thickBot="1" x14ac:dyDescent="0.3">
      <c r="C15" s="3" t="s">
        <v>39</v>
      </c>
      <c r="D15" s="3">
        <v>4</v>
      </c>
      <c r="E15" s="41" t="s">
        <v>46</v>
      </c>
      <c r="F15" s="43" t="s">
        <v>56</v>
      </c>
      <c r="G15" s="26">
        <f>IF(F15=J7,J15*D15)+IF(F15=K7,K15*D15)+IF(F15=L7,L15*D15)</f>
        <v>4</v>
      </c>
      <c r="H15" s="4"/>
      <c r="I15" s="73"/>
      <c r="J15" s="47">
        <v>1</v>
      </c>
      <c r="K15" s="47">
        <v>0.25</v>
      </c>
      <c r="L15" s="47">
        <v>0</v>
      </c>
      <c r="N15" s="47">
        <f>IF(F15=J7,N7)+IF(F15=K7,N7)+IF(F15=L7,N7)+IF(F15=M7,N7)+IF(F15=O7,O7)</f>
        <v>1</v>
      </c>
      <c r="Q15" s="47">
        <f t="shared" si="0"/>
        <v>4</v>
      </c>
      <c r="V15" s="44"/>
      <c r="W15" s="44"/>
      <c r="X15" s="44"/>
      <c r="Y15" s="44"/>
    </row>
    <row r="16" spans="3:25" x14ac:dyDescent="0.25">
      <c r="G16" s="52"/>
      <c r="H16" s="8"/>
      <c r="V16" s="44"/>
      <c r="W16" s="44"/>
      <c r="X16" s="44"/>
      <c r="Y16" s="44"/>
    </row>
    <row r="17" spans="3:25" ht="15" customHeight="1" x14ac:dyDescent="0.25">
      <c r="C17" s="106" t="s">
        <v>47</v>
      </c>
      <c r="D17" s="106"/>
      <c r="E17" s="106"/>
      <c r="F17" s="61">
        <f>D8+D9+D10+D11+D12+D13+D14+D15</f>
        <v>24</v>
      </c>
      <c r="G17" s="53"/>
      <c r="V17" s="44"/>
      <c r="W17" s="44"/>
      <c r="X17" s="44"/>
      <c r="Y17" s="44"/>
    </row>
    <row r="18" spans="3:25" ht="15" customHeight="1" x14ac:dyDescent="0.25">
      <c r="C18" s="107" t="s">
        <v>124</v>
      </c>
      <c r="D18" s="107"/>
      <c r="E18" s="107"/>
      <c r="F18" s="54">
        <f>Q15+Q14+Q13+Q12+Q11+Q10+Q9+Q8</f>
        <v>24</v>
      </c>
      <c r="G18" s="53"/>
      <c r="V18" s="44"/>
      <c r="W18" s="44"/>
      <c r="X18" s="44"/>
      <c r="Y18" s="44"/>
    </row>
    <row r="19" spans="3:25" x14ac:dyDescent="0.25">
      <c r="C19" s="107" t="s">
        <v>30</v>
      </c>
      <c r="D19" s="106"/>
      <c r="E19" s="106"/>
      <c r="F19" s="54">
        <f>G8+G9+G10+G11+G12+G13+G14+G15</f>
        <v>21.75</v>
      </c>
      <c r="G19" s="53"/>
      <c r="V19" s="44"/>
      <c r="W19" s="44"/>
      <c r="X19" s="44"/>
      <c r="Y19" s="44"/>
    </row>
    <row r="20" spans="3:25" x14ac:dyDescent="0.25">
      <c r="C20" s="107" t="s">
        <v>31</v>
      </c>
      <c r="D20" s="106"/>
      <c r="E20" s="106"/>
      <c r="F20" s="55">
        <f>F19/F18</f>
        <v>0.90625</v>
      </c>
      <c r="G20" s="53"/>
      <c r="V20" s="44"/>
      <c r="W20" s="44"/>
      <c r="X20" s="44"/>
      <c r="Y20" s="44"/>
    </row>
    <row r="21" spans="3:25" x14ac:dyDescent="0.25">
      <c r="G21" s="53"/>
      <c r="V21" s="44"/>
      <c r="W21" s="44"/>
      <c r="X21" s="44"/>
      <c r="Y21" s="44"/>
    </row>
    <row r="22" spans="3:25" x14ac:dyDescent="0.25">
      <c r="G22" s="53"/>
      <c r="V22" s="44"/>
      <c r="W22" s="44"/>
      <c r="X22" s="44"/>
      <c r="Y22" s="44"/>
    </row>
    <row r="23" spans="3:25" x14ac:dyDescent="0.25">
      <c r="G23" s="53"/>
      <c r="V23" s="44"/>
      <c r="W23" s="44"/>
      <c r="X23" s="44"/>
      <c r="Y23" s="44"/>
    </row>
    <row r="24" spans="3:25" x14ac:dyDescent="0.25">
      <c r="G24" s="53"/>
      <c r="V24" s="44"/>
      <c r="W24" s="44"/>
      <c r="X24" s="44"/>
      <c r="Y24" s="44"/>
    </row>
    <row r="25" spans="3:25" x14ac:dyDescent="0.25">
      <c r="G25" s="53"/>
      <c r="V25" s="44"/>
      <c r="W25" s="44"/>
      <c r="X25" s="44"/>
      <c r="Y25" s="44"/>
    </row>
    <row r="26" spans="3:25" x14ac:dyDescent="0.25">
      <c r="G26" s="53"/>
      <c r="V26" s="44"/>
      <c r="W26" s="44"/>
      <c r="X26" s="44"/>
      <c r="Y26" s="44"/>
    </row>
    <row r="27" spans="3:25" x14ac:dyDescent="0.25">
      <c r="G27" s="53"/>
      <c r="V27" s="44"/>
      <c r="W27" s="44"/>
      <c r="X27" s="44"/>
      <c r="Y27" s="44"/>
    </row>
    <row r="28" spans="3:25" x14ac:dyDescent="0.25">
      <c r="G28" s="53"/>
      <c r="V28" s="44"/>
      <c r="W28" s="44"/>
      <c r="X28" s="44"/>
      <c r="Y28" s="44"/>
    </row>
    <row r="29" spans="3:25" x14ac:dyDescent="0.25">
      <c r="G29" s="53"/>
      <c r="V29" s="44"/>
      <c r="W29" s="44"/>
      <c r="X29" s="44"/>
      <c r="Y29" s="44"/>
    </row>
    <row r="30" spans="3:25" x14ac:dyDescent="0.25">
      <c r="G30" s="53"/>
      <c r="V30" s="44"/>
      <c r="W30" s="44"/>
      <c r="X30" s="44"/>
      <c r="Y30" s="44"/>
    </row>
    <row r="31" spans="3:25" x14ac:dyDescent="0.25">
      <c r="G31" s="53"/>
      <c r="V31" s="44"/>
      <c r="W31" s="44"/>
      <c r="X31" s="44"/>
      <c r="Y31" s="44"/>
    </row>
    <row r="32" spans="3:25" x14ac:dyDescent="0.25">
      <c r="V32" s="44"/>
      <c r="W32" s="44"/>
      <c r="X32" s="44"/>
      <c r="Y32" s="44"/>
    </row>
    <row r="33" spans="22:25" x14ac:dyDescent="0.25">
      <c r="V33" s="44"/>
      <c r="W33" s="44"/>
      <c r="X33" s="44"/>
      <c r="Y33" s="44"/>
    </row>
    <row r="34" spans="22:25" x14ac:dyDescent="0.25">
      <c r="V34" s="44"/>
      <c r="W34" s="44"/>
      <c r="X34" s="44"/>
      <c r="Y34" s="44"/>
    </row>
    <row r="35" spans="22:25" x14ac:dyDescent="0.25">
      <c r="V35" s="44"/>
      <c r="W35" s="44"/>
      <c r="X35" s="44"/>
      <c r="Y35" s="44"/>
    </row>
    <row r="36" spans="22:25" x14ac:dyDescent="0.25">
      <c r="V36" s="44"/>
      <c r="W36" s="44"/>
      <c r="X36" s="44"/>
      <c r="Y36" s="44"/>
    </row>
    <row r="37" spans="22:25" x14ac:dyDescent="0.25">
      <c r="V37" s="44"/>
      <c r="W37" s="44"/>
      <c r="X37" s="44"/>
      <c r="Y37" s="44"/>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10" workbookViewId="0">
      <selection activeCell="G13" sqref="G13"/>
    </sheetView>
  </sheetViews>
  <sheetFormatPr defaultRowHeight="15" x14ac:dyDescent="0.25"/>
  <cols>
    <col min="3" max="3" width="11.42578125" style="2" customWidth="1"/>
    <col min="4" max="4" width="18.140625" style="2" customWidth="1"/>
    <col min="5" max="5" width="59.5703125" style="33" customWidth="1"/>
    <col min="6" max="6" width="14.5703125" style="2" customWidth="1"/>
    <col min="7" max="7" width="12.85546875" style="2" customWidth="1"/>
    <col min="8" max="8" width="35.7109375" style="1" customWidth="1"/>
    <col min="9" max="9" width="35.7109375" customWidth="1"/>
    <col min="10" max="20" width="9.140625" style="47"/>
  </cols>
  <sheetData>
    <row r="2" spans="3:18" ht="16.5" customHeight="1" x14ac:dyDescent="0.35">
      <c r="D2" s="108" t="s">
        <v>127</v>
      </c>
      <c r="E2" s="109"/>
      <c r="F2" s="109"/>
      <c r="G2" s="109"/>
      <c r="H2" s="109"/>
    </row>
    <row r="3" spans="3:18" ht="15" customHeight="1" x14ac:dyDescent="0.25">
      <c r="D3" s="110" t="s">
        <v>176</v>
      </c>
      <c r="E3" s="111"/>
      <c r="F3" s="111"/>
      <c r="G3" s="111"/>
      <c r="H3" s="112"/>
    </row>
    <row r="4" spans="3:18" ht="15" customHeight="1" x14ac:dyDescent="0.25">
      <c r="D4" s="110" t="s">
        <v>204</v>
      </c>
      <c r="E4" s="111"/>
      <c r="F4" s="111"/>
      <c r="G4" s="111"/>
      <c r="H4" s="112"/>
    </row>
    <row r="5" spans="3:18" ht="15" customHeight="1" x14ac:dyDescent="0.25">
      <c r="D5" s="110" t="s">
        <v>177</v>
      </c>
      <c r="E5" s="111"/>
      <c r="F5" s="111"/>
      <c r="G5" s="111"/>
      <c r="H5" s="112"/>
      <c r="M5" s="48"/>
      <c r="N5" s="48"/>
    </row>
    <row r="7" spans="3:18" ht="45.75" thickBot="1" x14ac:dyDescent="0.3">
      <c r="C7" s="6" t="s">
        <v>0</v>
      </c>
      <c r="D7" s="6" t="s">
        <v>1</v>
      </c>
      <c r="E7" s="5" t="s">
        <v>2</v>
      </c>
      <c r="F7" s="12" t="s">
        <v>28</v>
      </c>
      <c r="G7" s="6" t="s">
        <v>3</v>
      </c>
      <c r="H7" s="17" t="s">
        <v>4</v>
      </c>
      <c r="I7" s="72" t="s">
        <v>128</v>
      </c>
      <c r="J7" s="45" t="s">
        <v>56</v>
      </c>
      <c r="K7" s="46" t="s">
        <v>57</v>
      </c>
      <c r="L7" s="46" t="s">
        <v>58</v>
      </c>
      <c r="M7" s="46" t="s">
        <v>59</v>
      </c>
      <c r="N7" s="46" t="s">
        <v>118</v>
      </c>
      <c r="O7" s="47">
        <v>1</v>
      </c>
      <c r="P7" s="47">
        <v>0</v>
      </c>
    </row>
    <row r="8" spans="3:18" ht="240.75" thickBot="1" x14ac:dyDescent="0.3">
      <c r="C8" s="9" t="s">
        <v>48</v>
      </c>
      <c r="D8" s="35">
        <v>3</v>
      </c>
      <c r="E8" s="27" t="s">
        <v>63</v>
      </c>
      <c r="F8" s="23" t="s">
        <v>56</v>
      </c>
      <c r="G8" s="26">
        <f>IF(F8=J7,J8*D8)+IF(F8=K7,K8*D8)+IF(F8=L7,L8*D8)+IF(F8=M7,M8*D8)</f>
        <v>3</v>
      </c>
      <c r="H8" s="75" t="s">
        <v>196</v>
      </c>
      <c r="I8" s="73"/>
      <c r="J8" s="47">
        <v>1</v>
      </c>
      <c r="K8" s="47">
        <v>0.75</v>
      </c>
      <c r="L8" s="47">
        <v>0.5</v>
      </c>
      <c r="M8" s="47">
        <v>0</v>
      </c>
      <c r="O8" s="47">
        <f>IF(F8=J7,O7)+IF(F8=K7,O7)+IF(F8=L7,O7)+IF(F8=M7,O7)+IF(F8=P7,P7)</f>
        <v>1</v>
      </c>
      <c r="R8" s="47">
        <f>D8*O8</f>
        <v>3</v>
      </c>
    </row>
    <row r="9" spans="3:18" ht="255.75" thickBot="1" x14ac:dyDescent="0.3">
      <c r="C9" s="10" t="s">
        <v>49</v>
      </c>
      <c r="D9" s="34">
        <v>3</v>
      </c>
      <c r="E9" s="41" t="s">
        <v>64</v>
      </c>
      <c r="F9" s="25" t="s">
        <v>56</v>
      </c>
      <c r="G9" s="26">
        <f>IF(F9=J7,J9*D9)+IF(F9=K7,K9*D9)+IF(F9=L7,L9*D9)+IF(F9=M7,M9*D9)+IF(F9=M5,N9*D9)</f>
        <v>3</v>
      </c>
      <c r="H9" s="76" t="s">
        <v>255</v>
      </c>
      <c r="I9" s="73"/>
      <c r="J9" s="47">
        <v>1</v>
      </c>
      <c r="K9" s="47">
        <v>0.75</v>
      </c>
      <c r="L9" s="47">
        <v>0.5</v>
      </c>
      <c r="M9" s="47">
        <v>0.25</v>
      </c>
      <c r="N9" s="47">
        <v>0</v>
      </c>
      <c r="O9" s="47">
        <f>IF(F9=J7,O7)+IF(F9=K7,O7)+IF(F9=L7,O7)+IF(F9=M7,O7)+IF(F9=N7,O7)+IF(F9=P7,P7)</f>
        <v>1</v>
      </c>
      <c r="R9" s="47">
        <f>D9*O9</f>
        <v>3</v>
      </c>
    </row>
    <row r="10" spans="3:18" ht="105.75" thickBot="1" x14ac:dyDescent="0.3">
      <c r="C10" s="10" t="s">
        <v>50</v>
      </c>
      <c r="D10" s="36">
        <v>2</v>
      </c>
      <c r="E10" s="41" t="s">
        <v>65</v>
      </c>
      <c r="F10" s="42" t="s">
        <v>58</v>
      </c>
      <c r="G10" s="26">
        <f>IF(F10=J7,J10*D10)+IF(F10=K7,K10*D10)+IF(F10=L7,L10*D10)</f>
        <v>0.5</v>
      </c>
      <c r="H10" s="76" t="s">
        <v>197</v>
      </c>
      <c r="I10" s="73"/>
      <c r="J10" s="47">
        <v>1</v>
      </c>
      <c r="K10" s="47">
        <v>0.5</v>
      </c>
      <c r="L10" s="47">
        <v>0.25</v>
      </c>
      <c r="O10" s="47">
        <f>IF(F10=J7,O7)+IF(F10=K7,O7)+IF(F10=L7,O7)+IF(F10=M7,O7)+IF(F10=P7,P7)</f>
        <v>1</v>
      </c>
      <c r="R10" s="47">
        <f t="shared" ref="R10:R15" si="0">D10*O10</f>
        <v>2</v>
      </c>
    </row>
    <row r="11" spans="3:18" ht="90.75" thickBot="1" x14ac:dyDescent="0.3">
      <c r="C11" s="10" t="s">
        <v>51</v>
      </c>
      <c r="D11" s="34">
        <v>2</v>
      </c>
      <c r="E11" s="41" t="s">
        <v>66</v>
      </c>
      <c r="F11" s="42" t="s">
        <v>56</v>
      </c>
      <c r="G11" s="26">
        <f>IF(F11=J7,J11*D11)+IF(F11=K7,K11*D11)+IF(F11=L7,L11*D11)</f>
        <v>2</v>
      </c>
      <c r="H11" s="76" t="s">
        <v>198</v>
      </c>
      <c r="I11" s="73"/>
      <c r="J11" s="47">
        <v>1</v>
      </c>
      <c r="K11" s="47">
        <v>0.75</v>
      </c>
      <c r="L11" s="47">
        <v>0.25</v>
      </c>
      <c r="O11" s="47">
        <f>IF(F11=J7,O7)+IF(F11=K7,O7)+IF(F11=L7,O7)+IF(F11=M7,O7)+IF(F11=P7,P7)</f>
        <v>1</v>
      </c>
      <c r="R11" s="47">
        <f t="shared" si="0"/>
        <v>2</v>
      </c>
    </row>
    <row r="12" spans="3:18" ht="75.75" thickBot="1" x14ac:dyDescent="0.3">
      <c r="C12" s="10" t="s">
        <v>52</v>
      </c>
      <c r="D12" s="34">
        <v>2</v>
      </c>
      <c r="E12" s="41" t="s">
        <v>67</v>
      </c>
      <c r="F12" s="42" t="s">
        <v>56</v>
      </c>
      <c r="G12" s="26">
        <f>IF(F12=J7,J12*D12)+IF(F12=K7,K12*D12)+IF(F12=L7,L12*D12)</f>
        <v>2</v>
      </c>
      <c r="H12" s="76" t="s">
        <v>199</v>
      </c>
      <c r="I12" s="73"/>
      <c r="J12" s="47">
        <v>1</v>
      </c>
      <c r="K12" s="47">
        <v>0.75</v>
      </c>
      <c r="L12" s="47">
        <v>0.25</v>
      </c>
      <c r="O12" s="47">
        <f>IF(F12=J7,O7)+IF(F12=K7,O7)+IF(F12=L7,O7)+IF(F12=M7,O7)+IF(F12=P7,P7)</f>
        <v>1</v>
      </c>
      <c r="R12" s="47">
        <f t="shared" si="0"/>
        <v>2</v>
      </c>
    </row>
    <row r="13" spans="3:18" ht="225.75" thickBot="1" x14ac:dyDescent="0.3">
      <c r="C13" s="10" t="s">
        <v>53</v>
      </c>
      <c r="D13" s="34">
        <v>3</v>
      </c>
      <c r="E13" s="41" t="s">
        <v>68</v>
      </c>
      <c r="F13" s="42" t="s">
        <v>56</v>
      </c>
      <c r="G13" s="26">
        <f>IF(F13=J7,J13*D13)+IF(F13=K7,K13*D13)+IF(F13=L7,L13*D13)+IF(F13=M7,M13*D13)+IF(F13=N5,N13*D13)</f>
        <v>3</v>
      </c>
      <c r="H13" s="76" t="s">
        <v>201</v>
      </c>
      <c r="I13" s="73"/>
      <c r="J13" s="47">
        <v>1</v>
      </c>
      <c r="K13" s="47">
        <v>0.75</v>
      </c>
      <c r="L13" s="47">
        <v>0.5</v>
      </c>
      <c r="M13" s="47">
        <v>0.25</v>
      </c>
      <c r="N13" s="47">
        <v>0</v>
      </c>
      <c r="O13" s="47">
        <f>IF(F13=J7,O7)+IF(F13=K7,O7)+IF(F13=L7,O7)+IF(F13=M7,O7)+IF(F13=N7,O7)+IF(F13=P7,P7)</f>
        <v>1</v>
      </c>
      <c r="R13" s="47">
        <f t="shared" si="0"/>
        <v>3</v>
      </c>
    </row>
    <row r="14" spans="3:18" ht="150.75" thickBot="1" x14ac:dyDescent="0.3">
      <c r="C14" s="10" t="s">
        <v>54</v>
      </c>
      <c r="D14" s="34">
        <v>3</v>
      </c>
      <c r="E14" s="41" t="s">
        <v>69</v>
      </c>
      <c r="F14" s="42" t="s">
        <v>56</v>
      </c>
      <c r="G14" s="26">
        <f>IF(F14=J7,J14*D14)+IF(F14=K7,K14*D14)+IF(F14=L7,L14*D14)+IF(F14=M7,M14*D14)</f>
        <v>3</v>
      </c>
      <c r="H14" s="76" t="s">
        <v>200</v>
      </c>
      <c r="I14" s="73"/>
      <c r="J14" s="47">
        <v>1</v>
      </c>
      <c r="K14" s="47">
        <v>0.75</v>
      </c>
      <c r="L14" s="47">
        <v>0.5</v>
      </c>
      <c r="M14" s="47">
        <v>0</v>
      </c>
      <c r="O14" s="47">
        <f>IF(F14=J7,O7)+IF(F14=K7,O7)+IF(F14=L7,O7)+IF(F14=M7,O7)+IF(F14=P7,P7)</f>
        <v>1</v>
      </c>
      <c r="R14" s="47">
        <f t="shared" si="0"/>
        <v>3</v>
      </c>
    </row>
    <row r="15" spans="3:18" ht="75.75" thickBot="1" x14ac:dyDescent="0.3">
      <c r="C15" s="10" t="s">
        <v>55</v>
      </c>
      <c r="D15" s="34">
        <v>3</v>
      </c>
      <c r="E15" s="41" t="s">
        <v>70</v>
      </c>
      <c r="F15" s="43" t="s">
        <v>56</v>
      </c>
      <c r="G15" s="26">
        <f>IF(F15=J7,J15*D15)+IF(F15=K7,K15*D15)</f>
        <v>3</v>
      </c>
      <c r="H15" s="76" t="s">
        <v>254</v>
      </c>
      <c r="I15" s="73"/>
      <c r="J15" s="47">
        <v>1</v>
      </c>
      <c r="K15" s="47">
        <v>0</v>
      </c>
      <c r="O15" s="47">
        <f>IF(F15=J7,O7)+IF(F15=K7,O7)+IF(F15=L7,O7)+IF(F15=M7,O7)+IF(F15=P7,P7)</f>
        <v>1</v>
      </c>
      <c r="R15" s="47">
        <f t="shared" si="0"/>
        <v>3</v>
      </c>
    </row>
    <row r="16" spans="3:18" x14ac:dyDescent="0.25">
      <c r="H16" s="8"/>
    </row>
    <row r="17" spans="3:6" x14ac:dyDescent="0.25">
      <c r="C17" s="113" t="s">
        <v>47</v>
      </c>
      <c r="D17" s="114"/>
      <c r="E17" s="115"/>
      <c r="F17" s="61">
        <f>D8+D9+D10+D11+D12+D13+D14+D15</f>
        <v>21</v>
      </c>
    </row>
    <row r="18" spans="3:6" x14ac:dyDescent="0.25">
      <c r="C18" s="116" t="s">
        <v>124</v>
      </c>
      <c r="D18" s="117"/>
      <c r="E18" s="118"/>
      <c r="F18" s="30">
        <f>R15+R14+R13+R12+R11+R10+R9+R8</f>
        <v>21</v>
      </c>
    </row>
    <row r="19" spans="3:6" x14ac:dyDescent="0.25">
      <c r="C19" s="107" t="s">
        <v>30</v>
      </c>
      <c r="D19" s="106"/>
      <c r="E19" s="106"/>
      <c r="F19" s="30">
        <f>G8+G9+G10+G11+G12+G13+G14+G15</f>
        <v>19.5</v>
      </c>
    </row>
    <row r="20" spans="3:6" ht="15.75" thickBot="1" x14ac:dyDescent="0.3">
      <c r="C20" s="107" t="s">
        <v>31</v>
      </c>
      <c r="D20" s="106"/>
      <c r="E20" s="106"/>
      <c r="F20" s="31">
        <f>F19/F18</f>
        <v>0.9285714285714286</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3" workbookViewId="0">
      <selection activeCell="F17" sqref="F17"/>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8.7109375" style="1" customWidth="1"/>
    <col min="9" max="9" width="35.7109375" customWidth="1"/>
    <col min="10" max="25" width="9.140625" style="47"/>
  </cols>
  <sheetData>
    <row r="2" spans="3:18" ht="16.5" customHeight="1" x14ac:dyDescent="0.35">
      <c r="D2" s="108" t="s">
        <v>127</v>
      </c>
      <c r="E2" s="109"/>
      <c r="F2" s="109"/>
      <c r="G2" s="109"/>
      <c r="H2" s="109"/>
    </row>
    <row r="3" spans="3:18" ht="15" customHeight="1" x14ac:dyDescent="0.25">
      <c r="D3" s="110" t="s">
        <v>176</v>
      </c>
      <c r="E3" s="111"/>
      <c r="F3" s="111"/>
      <c r="G3" s="111"/>
      <c r="H3" s="112"/>
    </row>
    <row r="4" spans="3:18" ht="15" customHeight="1" x14ac:dyDescent="0.25">
      <c r="D4" s="110" t="s">
        <v>204</v>
      </c>
      <c r="E4" s="111"/>
      <c r="F4" s="111"/>
      <c r="G4" s="111"/>
      <c r="H4" s="112"/>
    </row>
    <row r="5" spans="3:18" ht="15" customHeight="1" x14ac:dyDescent="0.25">
      <c r="D5" s="110" t="s">
        <v>177</v>
      </c>
      <c r="E5" s="111"/>
      <c r="F5" s="111"/>
      <c r="G5" s="111"/>
      <c r="H5" s="112"/>
    </row>
    <row r="7" spans="3:18" ht="45.75" thickBot="1" x14ac:dyDescent="0.3">
      <c r="C7" s="12" t="s">
        <v>0</v>
      </c>
      <c r="D7" s="12" t="s">
        <v>1</v>
      </c>
      <c r="E7" s="7" t="s">
        <v>2</v>
      </c>
      <c r="F7" s="12" t="s">
        <v>28</v>
      </c>
      <c r="G7" s="12" t="s">
        <v>3</v>
      </c>
      <c r="H7" s="15" t="s">
        <v>125</v>
      </c>
      <c r="I7" s="72" t="s">
        <v>126</v>
      </c>
      <c r="J7" s="45" t="s">
        <v>56</v>
      </c>
      <c r="K7" s="46" t="s">
        <v>57</v>
      </c>
      <c r="L7" s="46" t="s">
        <v>58</v>
      </c>
      <c r="M7" s="46" t="s">
        <v>59</v>
      </c>
      <c r="N7" s="46" t="s">
        <v>118</v>
      </c>
      <c r="O7" s="47">
        <v>1</v>
      </c>
      <c r="P7" s="47">
        <v>0</v>
      </c>
    </row>
    <row r="8" spans="3:18" ht="102" customHeight="1" x14ac:dyDescent="0.25">
      <c r="C8" s="65" t="s">
        <v>130</v>
      </c>
      <c r="D8" s="3">
        <v>3</v>
      </c>
      <c r="E8" s="56" t="s">
        <v>71</v>
      </c>
      <c r="F8" s="58" t="s">
        <v>57</v>
      </c>
      <c r="G8" s="26">
        <f>IF(F8=J7,J8*D8)+IF(F8=K7,K8*D8)+IF(F8=L7,L8*D8)</f>
        <v>0.75</v>
      </c>
      <c r="H8" s="79" t="s">
        <v>258</v>
      </c>
      <c r="I8" s="73"/>
      <c r="J8" s="47">
        <v>1</v>
      </c>
      <c r="K8" s="47">
        <v>0.25</v>
      </c>
      <c r="L8" s="47">
        <v>0</v>
      </c>
      <c r="O8" s="47">
        <f>IF(F8=J7,O7)+IF(F8=K7,O7)+IF(F8=L7,O7)+IF(F8=M7,O7)+IF(F8=P7,P7)</f>
        <v>1</v>
      </c>
      <c r="R8" s="47">
        <f>D8*O8</f>
        <v>3</v>
      </c>
    </row>
    <row r="9" spans="3:18" ht="84.75" customHeight="1" x14ac:dyDescent="0.25">
      <c r="C9" s="65" t="s">
        <v>131</v>
      </c>
      <c r="D9" s="3">
        <v>3</v>
      </c>
      <c r="E9" s="56" t="s">
        <v>72</v>
      </c>
      <c r="F9" s="57" t="s">
        <v>58</v>
      </c>
      <c r="G9" s="26">
        <f>IF(F9=J7,J9*D9)+IF(F9=K7,K9*D9)+IF(F9=L7,L9*D9)</f>
        <v>0</v>
      </c>
      <c r="H9" s="14"/>
      <c r="I9" s="73"/>
      <c r="J9" s="47">
        <v>1</v>
      </c>
      <c r="K9" s="47">
        <v>0.75</v>
      </c>
      <c r="L9" s="47">
        <v>0</v>
      </c>
      <c r="O9" s="47">
        <f>IF(F9=J7,O7)+IF(F9=K7,O7)+IF(F9=L7,O7)+IF(F9=M7,O7)+IF(F9=P7,P7)</f>
        <v>1</v>
      </c>
      <c r="R9" s="47">
        <f>D9*O9</f>
        <v>3</v>
      </c>
    </row>
    <row r="10" spans="3:18" ht="120" customHeight="1" x14ac:dyDescent="0.25">
      <c r="C10" s="65" t="s">
        <v>132</v>
      </c>
      <c r="D10" s="3">
        <v>3</v>
      </c>
      <c r="E10" s="41" t="s">
        <v>73</v>
      </c>
      <c r="F10" s="42" t="s">
        <v>58</v>
      </c>
      <c r="G10" s="26">
        <f>IF(F10=J7,J10*D10)+IF(F10=K7,K10*D10)+IF(F10=L7,L10*D10)</f>
        <v>0</v>
      </c>
      <c r="H10" s="79" t="s">
        <v>217</v>
      </c>
      <c r="I10" s="73"/>
      <c r="J10" s="47">
        <v>1</v>
      </c>
      <c r="K10" s="47">
        <v>0.75</v>
      </c>
      <c r="L10" s="47">
        <v>0</v>
      </c>
      <c r="O10" s="47">
        <f>IF(F10=J7,O7)+IF(F10=K7,O7)+IF(F10=L7,O7)+IF(F10=M7,O7)+IF(F10=P7,P7)</f>
        <v>1</v>
      </c>
      <c r="R10" s="47">
        <f t="shared" ref="R10:R18" si="0">D10*O10</f>
        <v>3</v>
      </c>
    </row>
    <row r="11" spans="3:18" ht="102.75" customHeight="1" x14ac:dyDescent="0.25">
      <c r="C11" s="65" t="s">
        <v>133</v>
      </c>
      <c r="D11" s="3">
        <v>3</v>
      </c>
      <c r="E11" s="41" t="s">
        <v>74</v>
      </c>
      <c r="F11" s="42" t="s">
        <v>57</v>
      </c>
      <c r="G11" s="26">
        <f>IF(F11=J7,J11*D11)+IF(F11=K7,K11*D11)+IF(F11=L7,L11*D11)</f>
        <v>2.25</v>
      </c>
      <c r="H11" s="14" t="s">
        <v>257</v>
      </c>
      <c r="I11" s="73"/>
      <c r="J11" s="47">
        <v>1</v>
      </c>
      <c r="K11" s="47">
        <v>0.75</v>
      </c>
      <c r="L11" s="47">
        <v>0</v>
      </c>
      <c r="O11" s="47">
        <f>IF(F11=J7,O7)+IF(F11=K7,O7)+IF(F11=L7,O7)+IF(F11=M7,O7)+IF(F11=P7,P7)</f>
        <v>1</v>
      </c>
      <c r="R11" s="47">
        <f t="shared" si="0"/>
        <v>3</v>
      </c>
    </row>
    <row r="12" spans="3:18" ht="300" x14ac:dyDescent="0.25">
      <c r="C12" s="77" t="s">
        <v>134</v>
      </c>
      <c r="D12" s="3">
        <v>2</v>
      </c>
      <c r="E12" s="41" t="s">
        <v>75</v>
      </c>
      <c r="F12" s="42" t="s">
        <v>118</v>
      </c>
      <c r="G12" s="26">
        <f>IF(F12=J7,J12*D12)+IF(F12=K7,K12*D12)+IF(F12=L7,L12*D12)+IF(F12=M7,M12*D12)+IF(F12=N7,N12*D12)</f>
        <v>0</v>
      </c>
      <c r="H12" s="14"/>
      <c r="I12" s="73"/>
      <c r="J12" s="47">
        <v>1</v>
      </c>
      <c r="K12" s="47">
        <v>0.75</v>
      </c>
      <c r="L12" s="47">
        <v>0.5</v>
      </c>
      <c r="M12" s="47">
        <v>0.25</v>
      </c>
      <c r="N12" s="47">
        <v>0</v>
      </c>
      <c r="O12" s="47">
        <f>IF(F12=J7,O7)+IF(F12=K7,O7)+IF(F12=L7,O7)+IF(F12=M7,O7)+IF(F12=N7,O7)+IF(F12=P7,P7)</f>
        <v>1</v>
      </c>
      <c r="R12" s="47">
        <f t="shared" si="0"/>
        <v>2</v>
      </c>
    </row>
    <row r="13" spans="3:18" ht="125.25" customHeight="1" x14ac:dyDescent="0.25">
      <c r="C13" s="77" t="s">
        <v>135</v>
      </c>
      <c r="D13" s="3">
        <v>3</v>
      </c>
      <c r="E13" s="41" t="s">
        <v>76</v>
      </c>
      <c r="F13" s="42" t="s">
        <v>58</v>
      </c>
      <c r="G13" s="26">
        <f>IF(F13=J7,J13*D13)+IF(F13=K7,K13*D13)+IF(F13=L7,L13*D13)</f>
        <v>0</v>
      </c>
      <c r="H13" s="14"/>
      <c r="I13" s="73"/>
      <c r="J13" s="47">
        <v>1</v>
      </c>
      <c r="K13" s="47">
        <v>0.75</v>
      </c>
      <c r="L13" s="47">
        <v>0</v>
      </c>
      <c r="O13" s="47">
        <f>IF(F13=J7,O7)+IF(F13=K7,O7)+IF(F13=L7,O7)+IF(F13=M7,O7)+IF(F13=P7,P7)</f>
        <v>1</v>
      </c>
      <c r="R13" s="47">
        <f t="shared" si="0"/>
        <v>3</v>
      </c>
    </row>
    <row r="14" spans="3:18" ht="110.25" customHeight="1" x14ac:dyDescent="0.25">
      <c r="C14" s="65" t="s">
        <v>136</v>
      </c>
      <c r="D14" s="3">
        <v>3</v>
      </c>
      <c r="E14" s="41" t="s">
        <v>77</v>
      </c>
      <c r="F14" s="42" t="s">
        <v>118</v>
      </c>
      <c r="G14" s="26">
        <f>IF(F14=J7,J14*D14)+IF(F14=K7,K14*D14)+IF(F14=L7,L14*D14)+IF(F14=M7,M14*D14)+IF(F14=N7,N14*D14)</f>
        <v>0</v>
      </c>
      <c r="H14" s="14"/>
      <c r="I14" s="73"/>
      <c r="J14" s="47">
        <v>1</v>
      </c>
      <c r="K14" s="47">
        <v>0.75</v>
      </c>
      <c r="L14" s="47">
        <v>0.5</v>
      </c>
      <c r="M14" s="47">
        <v>0.25</v>
      </c>
      <c r="O14" s="47">
        <f>IF(F14=J7,O7)+IF(F14=K7,O7)+IF(F14=L7,O7)+IF(F14=M7,O7)+IF(F14=N7,O7)+IF(F14=P7,P7)</f>
        <v>1</v>
      </c>
      <c r="R14" s="47">
        <f t="shared" si="0"/>
        <v>3</v>
      </c>
    </row>
    <row r="15" spans="3:18" ht="141" customHeight="1" x14ac:dyDescent="0.25">
      <c r="C15" s="65" t="s">
        <v>137</v>
      </c>
      <c r="D15" s="3">
        <v>3</v>
      </c>
      <c r="E15" s="41" t="s">
        <v>78</v>
      </c>
      <c r="F15" s="42" t="s">
        <v>58</v>
      </c>
      <c r="G15" s="26">
        <f>IF(F15=J7,J15*D15)+IF(F15=K7,K15*D15)+IF(F15=L7,L15*D15)</f>
        <v>0</v>
      </c>
      <c r="H15" s="14"/>
      <c r="I15" s="73"/>
      <c r="J15" s="47">
        <v>1</v>
      </c>
      <c r="K15" s="47">
        <v>0.75</v>
      </c>
      <c r="L15" s="47">
        <v>0</v>
      </c>
      <c r="O15" s="47">
        <f>IF(F15=J7,O7)+IF(F15=K7,O7)+IF(F15=L7,O7)+IF(F15=M7,O7)+IF(F15=N7,O7)+IF(F15=P7,P7)</f>
        <v>1</v>
      </c>
      <c r="R15" s="47">
        <f t="shared" si="0"/>
        <v>3</v>
      </c>
    </row>
    <row r="16" spans="3:18" ht="60" x14ac:dyDescent="0.25">
      <c r="C16" s="65" t="s">
        <v>262</v>
      </c>
      <c r="D16" s="3">
        <v>3</v>
      </c>
      <c r="E16" s="41" t="s">
        <v>79</v>
      </c>
      <c r="F16" s="42" t="s">
        <v>57</v>
      </c>
      <c r="G16" s="26">
        <f>IF(F16=J7,J16*D16)+IF(F16=K7,K16*D16)</f>
        <v>0</v>
      </c>
      <c r="H16" s="14" t="s">
        <v>256</v>
      </c>
      <c r="I16" s="73"/>
      <c r="J16" s="47">
        <v>1</v>
      </c>
      <c r="K16" s="47">
        <v>0</v>
      </c>
      <c r="O16" s="47">
        <f>IF(F16=J7,O7)+IF(F16=K7,O7)+IF(F16=L7,O7)+IF(F16=M7,O7)+IF(F16=P7,P7)</f>
        <v>1</v>
      </c>
      <c r="R16" s="47">
        <f t="shared" si="0"/>
        <v>3</v>
      </c>
    </row>
    <row r="17" spans="3:18" ht="123" customHeight="1" x14ac:dyDescent="0.25">
      <c r="C17" s="65" t="s">
        <v>138</v>
      </c>
      <c r="D17" s="3">
        <v>3</v>
      </c>
      <c r="E17" s="41" t="s">
        <v>80</v>
      </c>
      <c r="F17" s="42" t="s">
        <v>59</v>
      </c>
      <c r="G17" s="26">
        <f>IF(F17=J7,J17*D17)+IF(F17=K7,K17*D17)+IF(F17=L7,L17*D17)+IF(F17=M7,M17*D17)</f>
        <v>0</v>
      </c>
      <c r="H17" s="79" t="s">
        <v>218</v>
      </c>
      <c r="I17" s="73"/>
      <c r="J17" s="47">
        <v>1</v>
      </c>
      <c r="K17" s="47">
        <v>0.75</v>
      </c>
      <c r="L17" s="47">
        <v>0.5</v>
      </c>
      <c r="M17" s="47">
        <v>0</v>
      </c>
      <c r="O17" s="47">
        <f>IF(F17=J7,O7)+IF(F17=K7,O7)+IF(F17=L7,O7)+IF(F17=M7,O7)+IF(F17=P7,P7)</f>
        <v>1</v>
      </c>
      <c r="R17" s="47">
        <f t="shared" si="0"/>
        <v>3</v>
      </c>
    </row>
    <row r="18" spans="3:18" ht="247.5" customHeight="1" x14ac:dyDescent="0.25">
      <c r="C18" s="65" t="s">
        <v>139</v>
      </c>
      <c r="D18" s="3">
        <v>3</v>
      </c>
      <c r="E18" s="41" t="s">
        <v>81</v>
      </c>
      <c r="F18" s="42" t="s">
        <v>58</v>
      </c>
      <c r="G18" s="26">
        <f>IF(F18=J7,J18*D18)+IF(F18=K7,K18*D18)+IF(F18=L7,L18*D18)+IF(F18=M7,M18*D18)</f>
        <v>0.75</v>
      </c>
      <c r="H18" s="79" t="s">
        <v>219</v>
      </c>
      <c r="I18" s="73"/>
      <c r="J18" s="47">
        <v>1</v>
      </c>
      <c r="K18" s="47">
        <v>0.75</v>
      </c>
      <c r="L18" s="47">
        <v>0.25</v>
      </c>
      <c r="M18" s="47">
        <v>0</v>
      </c>
      <c r="O18" s="47">
        <f>IF(F18=J7,O7)+IF(F18=K7,O7)+IF(F18=L7,O7)+IF(F18=M7,O7)+IF(F18=P7,P7)</f>
        <v>1</v>
      </c>
      <c r="R18" s="47">
        <f t="shared" si="0"/>
        <v>3</v>
      </c>
    </row>
    <row r="19" spans="3:18" ht="255.75" customHeight="1" thickBot="1" x14ac:dyDescent="0.3">
      <c r="C19" s="65" t="s">
        <v>140</v>
      </c>
      <c r="D19" s="3">
        <v>3</v>
      </c>
      <c r="E19" s="41" t="s">
        <v>82</v>
      </c>
      <c r="F19" s="43" t="s">
        <v>59</v>
      </c>
      <c r="G19" s="67">
        <f>IF(F19=J7,J19*D19)+IF(F19=K7,K19*D19)+IF(F19=L7,L19*D19)+IF(F19=M7,M19*D19)</f>
        <v>0</v>
      </c>
      <c r="H19" s="79" t="s">
        <v>220</v>
      </c>
      <c r="I19" s="73"/>
      <c r="J19" s="47">
        <v>1</v>
      </c>
      <c r="K19" s="47">
        <v>0.5</v>
      </c>
      <c r="L19" s="47">
        <v>0.25</v>
      </c>
      <c r="M19" s="47">
        <v>0</v>
      </c>
      <c r="O19" s="47">
        <f>IF(F19=J7,O7)+IF(F19=K7,O7)+IF(F19=L7,O7)+IF(F19=M7,O7)+IF(F19=P7,P7)</f>
        <v>1</v>
      </c>
      <c r="R19" s="47">
        <f>D19*O19</f>
        <v>3</v>
      </c>
    </row>
    <row r="20" spans="3:18" x14ac:dyDescent="0.25">
      <c r="G20" s="53"/>
      <c r="H20" s="8"/>
    </row>
    <row r="21" spans="3:18" ht="15" customHeight="1" x14ac:dyDescent="0.25">
      <c r="C21" s="106" t="s">
        <v>47</v>
      </c>
      <c r="D21" s="106"/>
      <c r="E21" s="106"/>
      <c r="F21" s="61">
        <f>D8+D9+D10+D11+D12+D13+D14+D15+D16+D17+D18+D19</f>
        <v>35</v>
      </c>
    </row>
    <row r="22" spans="3:18" x14ac:dyDescent="0.25">
      <c r="C22" s="107" t="s">
        <v>124</v>
      </c>
      <c r="D22" s="107"/>
      <c r="E22" s="107"/>
      <c r="F22" s="54">
        <f>R19+R18+R17+R16+R15+R14+R13+R12+R11+R10+R9+R8</f>
        <v>35</v>
      </c>
    </row>
    <row r="23" spans="3:18" ht="15" customHeight="1" x14ac:dyDescent="0.25">
      <c r="C23" s="107" t="s">
        <v>30</v>
      </c>
      <c r="D23" s="106"/>
      <c r="E23" s="106"/>
      <c r="F23" s="54">
        <f>G8+G9+G10+G11+G12+G13+G14+G15+G16+G17+G18+G19</f>
        <v>3.75</v>
      </c>
    </row>
    <row r="24" spans="3:18" x14ac:dyDescent="0.25">
      <c r="C24" s="107" t="s">
        <v>31</v>
      </c>
      <c r="D24" s="106"/>
      <c r="E24" s="106"/>
      <c r="F24" s="55">
        <f>F23/F22</f>
        <v>0.10714285714285714</v>
      </c>
    </row>
  </sheetData>
  <mergeCells count="8">
    <mergeCell ref="C21:E21"/>
    <mergeCell ref="C22:E22"/>
    <mergeCell ref="C23:E23"/>
    <mergeCell ref="C24:E24"/>
    <mergeCell ref="D2:H2"/>
    <mergeCell ref="D3:H3"/>
    <mergeCell ref="D4:H4"/>
    <mergeCell ref="D5:H5"/>
  </mergeCells>
  <hyperlinks>
    <hyperlink ref="H16" r:id="rId1" display="secretariat@arhiva.gov.md"/>
    <hyperlink ref="H11"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19" workbookViewId="0">
      <selection activeCell="F19" sqref="F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47"/>
    <col min="22" max="27" width="9.140625" style="62"/>
  </cols>
  <sheetData>
    <row r="2" spans="3:18" ht="16.5" customHeight="1" x14ac:dyDescent="0.35">
      <c r="D2" s="108" t="s">
        <v>127</v>
      </c>
      <c r="E2" s="109"/>
      <c r="F2" s="109"/>
      <c r="G2" s="109"/>
      <c r="H2" s="109"/>
    </row>
    <row r="3" spans="3:18" ht="15" customHeight="1" x14ac:dyDescent="0.25">
      <c r="D3" s="110" t="s">
        <v>176</v>
      </c>
      <c r="E3" s="111"/>
      <c r="F3" s="111"/>
      <c r="G3" s="111"/>
      <c r="H3" s="112"/>
    </row>
    <row r="4" spans="3:18" ht="15" customHeight="1" x14ac:dyDescent="0.25">
      <c r="D4" s="110" t="s">
        <v>204</v>
      </c>
      <c r="E4" s="111"/>
      <c r="F4" s="111"/>
      <c r="G4" s="111"/>
      <c r="H4" s="112"/>
    </row>
    <row r="5" spans="3:18" ht="15" customHeight="1" x14ac:dyDescent="0.25">
      <c r="D5" s="110" t="s">
        <v>177</v>
      </c>
      <c r="E5" s="111"/>
      <c r="F5" s="111"/>
      <c r="G5" s="111"/>
      <c r="H5" s="112"/>
    </row>
    <row r="7" spans="3:18" ht="45.75" thickBot="1" x14ac:dyDescent="0.3">
      <c r="C7" s="63" t="s">
        <v>0</v>
      </c>
      <c r="D7" s="63" t="s">
        <v>1</v>
      </c>
      <c r="E7" s="63" t="s">
        <v>2</v>
      </c>
      <c r="F7" s="12" t="s">
        <v>28</v>
      </c>
      <c r="G7" s="63" t="s">
        <v>3</v>
      </c>
      <c r="H7" s="64" t="s">
        <v>129</v>
      </c>
      <c r="I7" s="72" t="s">
        <v>126</v>
      </c>
      <c r="J7" s="45" t="s">
        <v>56</v>
      </c>
      <c r="K7" s="46" t="s">
        <v>57</v>
      </c>
      <c r="L7" s="46" t="s">
        <v>58</v>
      </c>
      <c r="M7" s="46" t="s">
        <v>59</v>
      </c>
      <c r="N7" s="46" t="s">
        <v>118</v>
      </c>
      <c r="O7" s="47">
        <v>1</v>
      </c>
      <c r="P7" s="47">
        <v>0</v>
      </c>
    </row>
    <row r="8" spans="3:18" ht="120" x14ac:dyDescent="0.25">
      <c r="C8" s="77" t="s">
        <v>141</v>
      </c>
      <c r="D8" s="32">
        <v>2</v>
      </c>
      <c r="E8" s="49" t="s">
        <v>83</v>
      </c>
      <c r="F8" s="58" t="s">
        <v>56</v>
      </c>
      <c r="G8" s="26">
        <f>IF(F8=J7,J8*D8)+IF(F8=K7,K8*D8)</f>
        <v>2</v>
      </c>
      <c r="H8" s="16" t="s">
        <v>221</v>
      </c>
      <c r="I8" s="73"/>
      <c r="J8" s="47">
        <v>1</v>
      </c>
      <c r="K8" s="47">
        <v>0</v>
      </c>
      <c r="O8" s="47">
        <f>IF(F8=J7,O7)+IF(F8=K7,O7)+IF(F8=L7,O7)+IF(F8=M7,O7)+IF(F8=P7,P7)</f>
        <v>1</v>
      </c>
      <c r="R8" s="47">
        <f>O8*D8</f>
        <v>2</v>
      </c>
    </row>
    <row r="9" spans="3:18" ht="60" x14ac:dyDescent="0.25">
      <c r="C9" s="78" t="s">
        <v>142</v>
      </c>
      <c r="D9" s="32">
        <v>4</v>
      </c>
      <c r="E9" s="40" t="s">
        <v>84</v>
      </c>
      <c r="F9" s="57" t="s">
        <v>56</v>
      </c>
      <c r="G9" s="26">
        <f>IF(F9=J7,J9*D9)+IF(F9=K7,K9*D9)</f>
        <v>4</v>
      </c>
      <c r="H9" s="16" t="s">
        <v>264</v>
      </c>
      <c r="I9" s="73"/>
      <c r="J9" s="47">
        <v>1</v>
      </c>
      <c r="K9" s="47">
        <v>0</v>
      </c>
      <c r="O9" s="47">
        <f>IF(F9=J7,O7)+IF(F9=K7,O7)+IF(F9=L7,O7)+IF(F9=M7,O7)+IF(F9=N7,O7)+IF(F9=P7,P7)</f>
        <v>1</v>
      </c>
      <c r="R9" s="47">
        <f t="shared" ref="R9:R44" si="0">O9*D9</f>
        <v>4</v>
      </c>
    </row>
    <row r="10" spans="3:18" ht="105" x14ac:dyDescent="0.25">
      <c r="C10" s="78" t="s">
        <v>143</v>
      </c>
      <c r="D10" s="32">
        <v>2</v>
      </c>
      <c r="E10" s="50" t="s">
        <v>85</v>
      </c>
      <c r="F10" s="59" t="s">
        <v>56</v>
      </c>
      <c r="G10" s="26">
        <f>IF(F10=J7,J10*D10)+IF(F10=K7,K10*D10)+IF(F10=L7,L10*D10)</f>
        <v>2</v>
      </c>
      <c r="H10" s="16"/>
      <c r="I10" s="73"/>
      <c r="J10" s="47">
        <v>1</v>
      </c>
      <c r="K10" s="47">
        <v>0.25</v>
      </c>
      <c r="L10" s="47">
        <v>0</v>
      </c>
      <c r="O10" s="47">
        <f>IF(F10=J7,O7)+IF(F10=K7,O7)+IF(F10=L7,O7)+IF(F10=M7,O7)+IF(F10=P7,P7)</f>
        <v>1</v>
      </c>
      <c r="R10" s="47">
        <f t="shared" si="0"/>
        <v>2</v>
      </c>
    </row>
    <row r="11" spans="3:18" ht="105" x14ac:dyDescent="0.25">
      <c r="C11" s="65" t="s">
        <v>144</v>
      </c>
      <c r="D11" s="3">
        <v>4</v>
      </c>
      <c r="E11" s="41" t="s">
        <v>86</v>
      </c>
      <c r="F11" s="57" t="s">
        <v>57</v>
      </c>
      <c r="G11" s="26">
        <f>IF(F11=J7,J11*D11)+IF(F11=K7,K11*D11)+IF(F11=L7,L11*D11)+IF(F11=M7,M11*D11)</f>
        <v>3</v>
      </c>
      <c r="H11" s="16" t="s">
        <v>178</v>
      </c>
      <c r="I11" s="73"/>
      <c r="J11" s="47">
        <v>1</v>
      </c>
      <c r="K11" s="47">
        <v>0.75</v>
      </c>
      <c r="L11" s="47">
        <v>0.5</v>
      </c>
      <c r="M11" s="47">
        <v>0.25</v>
      </c>
      <c r="O11" s="47">
        <f>IF(F11=J7,O7)+IF(F11=K7,O7)+IF(F11=L7,O7)+IF(F11=M7,O7)+IF(F11=P7,P7)</f>
        <v>1</v>
      </c>
      <c r="R11" s="47">
        <f t="shared" si="0"/>
        <v>4</v>
      </c>
    </row>
    <row r="12" spans="3:18" ht="75" x14ac:dyDescent="0.25">
      <c r="C12" s="65" t="s">
        <v>145</v>
      </c>
      <c r="D12" s="3">
        <v>3</v>
      </c>
      <c r="E12" s="41" t="s">
        <v>175</v>
      </c>
      <c r="F12" s="57" t="s">
        <v>56</v>
      </c>
      <c r="G12" s="26">
        <f>IF(F12=J7,J12*D12)+IF(F12=K7,K12*D12)+IF(F12=L7,L12*D12)+IF(F12=M7,M12*D12)</f>
        <v>3</v>
      </c>
      <c r="H12" s="38"/>
      <c r="I12" s="73"/>
      <c r="J12" s="47">
        <v>1</v>
      </c>
      <c r="K12" s="47">
        <v>0.75</v>
      </c>
      <c r="L12" s="47">
        <v>0.5</v>
      </c>
      <c r="M12" s="47">
        <v>0.25</v>
      </c>
      <c r="O12" s="47">
        <f>IF(F12=J7,O7)+IF(F12=K7,O7)+IF(F12=L7,O7)+IF(F12=M7,O7)+IF(F12=P7,P7)</f>
        <v>1</v>
      </c>
      <c r="R12" s="47">
        <f t="shared" si="0"/>
        <v>3</v>
      </c>
    </row>
    <row r="13" spans="3:18" ht="75" x14ac:dyDescent="0.25">
      <c r="C13" s="65" t="s">
        <v>146</v>
      </c>
      <c r="D13" s="3">
        <v>3</v>
      </c>
      <c r="E13" s="41" t="s">
        <v>263</v>
      </c>
      <c r="F13" s="59" t="s">
        <v>58</v>
      </c>
      <c r="G13" s="26">
        <f>IF(F13=J7,J13*D13)+IF(F13=K7,K13*D13)+IF(F13=L7,L13*D13)</f>
        <v>0.75</v>
      </c>
      <c r="H13" s="13"/>
      <c r="I13" s="73"/>
      <c r="J13" s="47">
        <v>1</v>
      </c>
      <c r="K13" s="47">
        <v>0.75</v>
      </c>
      <c r="L13" s="47">
        <v>0.25</v>
      </c>
      <c r="O13" s="47">
        <f>IF(F13=J7,O7)+IF(F13=K7,O7)+IF(F13=L7,O7)+IF(F13=M7,O7)+IF(F13=N7,O7)+IF(F13=P7,P7)</f>
        <v>1</v>
      </c>
      <c r="P13" s="60"/>
      <c r="R13" s="47">
        <f t="shared" si="0"/>
        <v>3</v>
      </c>
    </row>
    <row r="14" spans="3:18" ht="75" x14ac:dyDescent="0.25">
      <c r="C14" s="65" t="s">
        <v>147</v>
      </c>
      <c r="D14" s="3">
        <v>4</v>
      </c>
      <c r="E14" s="50" t="s">
        <v>87</v>
      </c>
      <c r="F14" s="57" t="s">
        <v>57</v>
      </c>
      <c r="G14" s="26">
        <f>+IF(F14=J7,J14*D14)+IF(F14=K7,K14*D14)+IF(F14=L7,L14*D14)</f>
        <v>2</v>
      </c>
      <c r="H14" s="16"/>
      <c r="I14" s="73"/>
      <c r="J14" s="47">
        <v>1</v>
      </c>
      <c r="K14" s="47">
        <v>0.5</v>
      </c>
      <c r="L14" s="47">
        <v>0</v>
      </c>
      <c r="O14" s="47">
        <f>IF(F14=J7,O7)+IF(F14=K7,O7)+IF(F14=L7,O7)+IF(F14=M7,O7)+IF(F14=N7,O7)+IF(F14=P7,P7)</f>
        <v>1</v>
      </c>
      <c r="R14" s="47">
        <f t="shared" si="0"/>
        <v>4</v>
      </c>
    </row>
    <row r="15" spans="3:18" ht="60" x14ac:dyDescent="0.25">
      <c r="C15" s="65" t="s">
        <v>148</v>
      </c>
      <c r="D15" s="3">
        <v>3</v>
      </c>
      <c r="E15" s="41" t="s">
        <v>88</v>
      </c>
      <c r="F15" s="57" t="s">
        <v>56</v>
      </c>
      <c r="G15" s="26">
        <f>IF(F15=J7,J15*D15)+IF(F15=K7,K15*D15)</f>
        <v>3</v>
      </c>
      <c r="H15" s="16"/>
      <c r="I15" s="73"/>
      <c r="J15" s="47">
        <v>1</v>
      </c>
      <c r="K15" s="47">
        <v>0</v>
      </c>
      <c r="O15" s="47">
        <f>IF(F15=J7,O7)+IF(F15=K7,O7)+IF(F15=L7,O7)+IF(F15=M7,O7)+IF(F15=P7,P7)</f>
        <v>1</v>
      </c>
      <c r="R15" s="47">
        <f t="shared" si="0"/>
        <v>3</v>
      </c>
    </row>
    <row r="16" spans="3:18" ht="105" x14ac:dyDescent="0.25">
      <c r="C16" s="65" t="s">
        <v>149</v>
      </c>
      <c r="D16" s="3">
        <v>3</v>
      </c>
      <c r="E16" s="41" t="s">
        <v>89</v>
      </c>
      <c r="F16" s="59" t="s">
        <v>56</v>
      </c>
      <c r="G16" s="26">
        <f>IF(F16=J7,J16*D16)+IF(F16=K7,K16*D16)</f>
        <v>3</v>
      </c>
      <c r="H16" s="16"/>
      <c r="I16" s="73"/>
      <c r="J16" s="47">
        <v>1</v>
      </c>
      <c r="K16" s="47">
        <v>0</v>
      </c>
      <c r="O16" s="47">
        <f>IF(F16=J7,O7)+IF(F16=K7,O7)+IF(F16=L7,O7)+IF(F16=M7,O7)+IF(F16=P7,P7)</f>
        <v>1</v>
      </c>
      <c r="R16" s="47">
        <f t="shared" si="0"/>
        <v>3</v>
      </c>
    </row>
    <row r="17" spans="3:18" ht="75" x14ac:dyDescent="0.25">
      <c r="C17" s="65" t="s">
        <v>61</v>
      </c>
      <c r="D17" s="3">
        <v>3</v>
      </c>
      <c r="E17" s="41" t="s">
        <v>90</v>
      </c>
      <c r="F17" s="57" t="s">
        <v>56</v>
      </c>
      <c r="G17" s="26">
        <f>IF(F17=J7,J17*D17)+IF(F17=K7,K17*D17)</f>
        <v>3</v>
      </c>
      <c r="H17" s="16"/>
      <c r="I17" s="73"/>
      <c r="J17" s="47">
        <v>1</v>
      </c>
      <c r="K17" s="47">
        <v>0</v>
      </c>
      <c r="O17" s="47">
        <f>IF(F17=J7,O7)+IF(F17=K7,O7)+IF(F17=L7,O7)+IF(F17=M7,O7)+IF(F17=P7,P7)</f>
        <v>1</v>
      </c>
      <c r="R17" s="47">
        <f t="shared" si="0"/>
        <v>3</v>
      </c>
    </row>
    <row r="18" spans="3:18" ht="90" x14ac:dyDescent="0.25">
      <c r="C18" s="65" t="s">
        <v>150</v>
      </c>
      <c r="D18" s="3">
        <v>4</v>
      </c>
      <c r="E18" s="41" t="s">
        <v>91</v>
      </c>
      <c r="F18" s="57" t="s">
        <v>56</v>
      </c>
      <c r="G18" s="26">
        <f>IF(F18=J7,J18*D18)+IF(F18=K7,K18*D18)+IF(F18=L7,L18*D18)</f>
        <v>4</v>
      </c>
      <c r="H18" s="16"/>
      <c r="I18" s="73"/>
      <c r="J18" s="47">
        <v>1</v>
      </c>
      <c r="K18" s="47">
        <v>0.5</v>
      </c>
      <c r="L18" s="47">
        <v>0.25</v>
      </c>
      <c r="O18" s="47">
        <f>IF(F18=J7,O7)+IF(F18=K7,O7)+IF(F18=L7,O7)+IF(F18=M7,O7)+IF(F18=P7,P7)</f>
        <v>1</v>
      </c>
      <c r="R18" s="47">
        <f t="shared" si="0"/>
        <v>4</v>
      </c>
    </row>
    <row r="19" spans="3:18" ht="180" x14ac:dyDescent="0.25">
      <c r="C19" s="65" t="s">
        <v>151</v>
      </c>
      <c r="D19" s="3">
        <v>4</v>
      </c>
      <c r="E19" s="41" t="s">
        <v>92</v>
      </c>
      <c r="F19" s="59" t="s">
        <v>118</v>
      </c>
      <c r="G19" s="26">
        <f>IF(F19=J7,J19*D19)+IF(F19=K7,K19*D19)+IF(F19=L7,L19*D19)+IF(F19=M7,M19*D19)+IF(F19=N7,N19*D19)</f>
        <v>0</v>
      </c>
      <c r="H19" s="16" t="s">
        <v>222</v>
      </c>
      <c r="I19" s="73"/>
      <c r="J19" s="47">
        <v>1</v>
      </c>
      <c r="K19" s="47">
        <v>0.75</v>
      </c>
      <c r="L19" s="47">
        <v>0.5</v>
      </c>
      <c r="M19" s="47">
        <v>0.25</v>
      </c>
      <c r="N19" s="47">
        <v>0</v>
      </c>
      <c r="O19" s="47">
        <f>IF(F19=J7,O7)+IF(F19=K7,O7)+IF(F19=L7,O7)+IF(F19=M7,O7)+IF(F19=N7,O7)+IF(F19=P7,P7)</f>
        <v>1</v>
      </c>
      <c r="R19" s="47">
        <f>O19*D19</f>
        <v>4</v>
      </c>
    </row>
    <row r="20" spans="3:18" ht="60" x14ac:dyDescent="0.25">
      <c r="C20" s="65" t="s">
        <v>152</v>
      </c>
      <c r="D20" s="3">
        <v>1</v>
      </c>
      <c r="E20" s="41" t="s">
        <v>93</v>
      </c>
      <c r="F20" s="57" t="s">
        <v>56</v>
      </c>
      <c r="G20" s="26">
        <f>IF(F20=J7,J20*D20)+IF(F20=K7,K20*D20)</f>
        <v>1</v>
      </c>
      <c r="H20" s="16"/>
      <c r="I20" s="73"/>
      <c r="J20" s="47">
        <v>1</v>
      </c>
      <c r="K20" s="47">
        <v>0</v>
      </c>
      <c r="O20" s="47">
        <f>IF(F20=J7,O7)+IF(F20=K7,O7)+IF(F20=L7,O7)+IF(F20=M7,O7)+IF(F20=P7,P7)</f>
        <v>1</v>
      </c>
      <c r="R20" s="47">
        <f t="shared" si="0"/>
        <v>1</v>
      </c>
    </row>
    <row r="21" spans="3:18" ht="180" x14ac:dyDescent="0.25">
      <c r="C21" s="65" t="s">
        <v>153</v>
      </c>
      <c r="D21" s="63">
        <v>4</v>
      </c>
      <c r="E21" s="41" t="s">
        <v>94</v>
      </c>
      <c r="F21" s="57" t="s">
        <v>59</v>
      </c>
      <c r="G21" s="26">
        <f>IF(F21=J7,J21*D21)+IF(F21=K7,K21*D21)+IF(F21=L7,L21*D21)+IF(F21=M7,M21*D21)</f>
        <v>0</v>
      </c>
      <c r="H21" s="16" t="s">
        <v>223</v>
      </c>
      <c r="I21" s="73"/>
      <c r="J21" s="47">
        <v>1</v>
      </c>
      <c r="K21" s="47">
        <v>0.75</v>
      </c>
      <c r="L21" s="47">
        <v>0.5</v>
      </c>
      <c r="M21" s="47">
        <v>0</v>
      </c>
      <c r="O21" s="47">
        <f>IF(F21=J7,O7)+IF(F21=K7,O7)+IF(F21=L7,O7)+IF(F21=M7,O7)+IF(F21=P7,P7)</f>
        <v>1</v>
      </c>
      <c r="R21" s="47">
        <f t="shared" si="0"/>
        <v>4</v>
      </c>
    </row>
    <row r="22" spans="3:18" ht="105" x14ac:dyDescent="0.25">
      <c r="C22" s="65" t="s">
        <v>154</v>
      </c>
      <c r="D22" s="3">
        <v>4</v>
      </c>
      <c r="E22" s="41" t="s">
        <v>95</v>
      </c>
      <c r="F22" s="59" t="s">
        <v>59</v>
      </c>
      <c r="G22" s="26">
        <f>IF(F22=J7,J22*D22)+IF(F22=K7,K22*D22)+IF(F22=L7,L22*D22)+IF(F22=M7,M22*D22)</f>
        <v>0</v>
      </c>
      <c r="H22" s="16" t="s">
        <v>224</v>
      </c>
      <c r="I22" s="73"/>
      <c r="J22" s="47">
        <v>1</v>
      </c>
      <c r="K22" s="47">
        <v>0.5</v>
      </c>
      <c r="L22" s="47">
        <v>0.25</v>
      </c>
      <c r="M22" s="47">
        <v>0</v>
      </c>
      <c r="O22" s="47">
        <f>IF(F22=J7,O7)+IF(F22=K7,O7)+IF(F22=L7,O7)+IF(F22=M7,O7)+IF(F22=P7,P7)</f>
        <v>1</v>
      </c>
      <c r="R22" s="47">
        <f t="shared" si="0"/>
        <v>4</v>
      </c>
    </row>
    <row r="23" spans="3:18" ht="75" x14ac:dyDescent="0.25">
      <c r="C23" s="65" t="s">
        <v>155</v>
      </c>
      <c r="D23" s="3">
        <v>3</v>
      </c>
      <c r="E23" s="41" t="s">
        <v>96</v>
      </c>
      <c r="F23" s="57" t="s">
        <v>58</v>
      </c>
      <c r="G23" s="26">
        <f>IF(F23=J7,J23*D23)+IF(F23=K7,K23*D23)+IF(F23=L7,L23*D23)+IF(F23=M7,M23*D23)</f>
        <v>1.5</v>
      </c>
      <c r="H23" s="16" t="s">
        <v>225</v>
      </c>
      <c r="I23" s="73"/>
      <c r="J23" s="47">
        <v>1</v>
      </c>
      <c r="K23" s="47">
        <v>0.75</v>
      </c>
      <c r="L23" s="47">
        <v>0.5</v>
      </c>
      <c r="M23" s="47">
        <v>0.25</v>
      </c>
      <c r="O23" s="47">
        <f>IF(F23=J7,O7)+IF(F23=K7,O7)+IF(F23=L7,O7)+IF(F23=M7,O7)+IF(F23=P7,P7)</f>
        <v>1</v>
      </c>
      <c r="R23" s="47">
        <f t="shared" si="0"/>
        <v>3</v>
      </c>
    </row>
    <row r="24" spans="3:18" ht="98.25" customHeight="1" x14ac:dyDescent="0.25">
      <c r="C24" s="65" t="s">
        <v>156</v>
      </c>
      <c r="D24" s="3">
        <v>3</v>
      </c>
      <c r="E24" s="41" t="s">
        <v>97</v>
      </c>
      <c r="F24" s="57" t="s">
        <v>58</v>
      </c>
      <c r="G24" s="26">
        <f>IF(F24=J7,J24*D24)+IF(F24=K7,K24*D24)+IF(F24=L7,L24*D24)+IF(F24=M7,M24*D24)</f>
        <v>1.5</v>
      </c>
      <c r="H24" s="16" t="s">
        <v>226</v>
      </c>
      <c r="I24" s="73"/>
      <c r="J24" s="47">
        <v>1</v>
      </c>
      <c r="K24" s="47">
        <v>0.75</v>
      </c>
      <c r="L24" s="47">
        <v>0.5</v>
      </c>
      <c r="M24" s="47">
        <v>0.25</v>
      </c>
      <c r="O24" s="47">
        <f>IF(F24=J7,O7)+IF(F24=K7,O7)+IF(F24=L7,O7)+IF(F24=M7,O7)+IF(F24=P7,P7)</f>
        <v>1</v>
      </c>
      <c r="R24" s="47">
        <f t="shared" si="0"/>
        <v>3</v>
      </c>
    </row>
    <row r="25" spans="3:18" ht="60" x14ac:dyDescent="0.25">
      <c r="C25" s="65" t="s">
        <v>157</v>
      </c>
      <c r="D25" s="3">
        <v>3</v>
      </c>
      <c r="E25" s="41" t="s">
        <v>98</v>
      </c>
      <c r="F25" s="59" t="s">
        <v>57</v>
      </c>
      <c r="G25" s="26">
        <f>IF(F25=J7,J25*D25)+IF(F25=K7,K25*D25)</f>
        <v>0</v>
      </c>
      <c r="H25" s="16"/>
      <c r="I25" s="73"/>
      <c r="J25" s="47">
        <v>1</v>
      </c>
      <c r="K25" s="47">
        <v>0</v>
      </c>
      <c r="O25" s="47">
        <f>IF(F25=J7,O7)+IF(F25=K7,O7)+IF(F25=L7,O7)+IF(F25=M7,O7)+IF(F25=P7,P7)</f>
        <v>1</v>
      </c>
      <c r="R25" s="47">
        <f t="shared" si="0"/>
        <v>3</v>
      </c>
    </row>
    <row r="26" spans="3:18" ht="60" x14ac:dyDescent="0.25">
      <c r="C26" s="78" t="s">
        <v>158</v>
      </c>
      <c r="D26" s="32">
        <v>3</v>
      </c>
      <c r="E26" s="49" t="s">
        <v>99</v>
      </c>
      <c r="F26" s="57" t="s">
        <v>56</v>
      </c>
      <c r="G26" s="26">
        <f>IF(F26=J7,J26*D26)+IF(F26=K7,K26*D26)</f>
        <v>3</v>
      </c>
      <c r="H26" s="16" t="s">
        <v>227</v>
      </c>
      <c r="I26" s="73"/>
      <c r="J26" s="47">
        <v>1</v>
      </c>
      <c r="K26" s="47">
        <v>0</v>
      </c>
      <c r="O26" s="47">
        <f>IF(F26=J7,O7)+IF(F26=K7,O7)+IF(F26=L7,O7)+IF(F26=M7,O7)+IF(F26=P7,P7)</f>
        <v>1</v>
      </c>
      <c r="R26" s="47">
        <f t="shared" si="0"/>
        <v>3</v>
      </c>
    </row>
    <row r="27" spans="3:18" ht="75" x14ac:dyDescent="0.25">
      <c r="C27" s="65" t="s">
        <v>60</v>
      </c>
      <c r="D27" s="3">
        <v>2</v>
      </c>
      <c r="E27" s="51" t="s">
        <v>100</v>
      </c>
      <c r="F27" s="57" t="s">
        <v>56</v>
      </c>
      <c r="G27" s="26">
        <f>IF(F27=J7,J27*D27)+IF(F27=K7,K27*D27)+IF(F27=L7,L27*D27)</f>
        <v>2</v>
      </c>
      <c r="H27" s="39"/>
      <c r="I27" s="73"/>
      <c r="J27" s="47">
        <v>1</v>
      </c>
      <c r="K27" s="47">
        <v>0.75</v>
      </c>
      <c r="L27" s="47">
        <v>0.25</v>
      </c>
      <c r="O27" s="47">
        <f>IF(F27=J7,O7)+IF(F27=K7,O7)+IF(F27=L7,O7)+IF(F27=M7,O7)+IF(F27=P7,P7)</f>
        <v>1</v>
      </c>
      <c r="R27" s="47">
        <f t="shared" si="0"/>
        <v>2</v>
      </c>
    </row>
    <row r="28" spans="3:18" ht="60" x14ac:dyDescent="0.25">
      <c r="C28" s="65" t="s">
        <v>159</v>
      </c>
      <c r="D28" s="3">
        <v>2</v>
      </c>
      <c r="E28" s="24" t="s">
        <v>101</v>
      </c>
      <c r="F28" s="59" t="s">
        <v>56</v>
      </c>
      <c r="G28" s="26">
        <f>IF(F28=J7,J28*D28)+IF(F28=K7,K28*D28)+IF(F28=L7,L28*D28)</f>
        <v>2</v>
      </c>
      <c r="H28" s="39"/>
      <c r="I28" s="73"/>
      <c r="J28" s="47">
        <v>1</v>
      </c>
      <c r="K28" s="47">
        <v>0.75</v>
      </c>
      <c r="L28" s="47">
        <v>0.25</v>
      </c>
      <c r="O28" s="47">
        <f>IF(F28=J7,O7)+IF(F28=K7,O7)+IF(F28=L7,O7)+IF(F28=M7,O7)+IF(F28=P7,P7)</f>
        <v>1</v>
      </c>
      <c r="R28" s="47">
        <f t="shared" si="0"/>
        <v>2</v>
      </c>
    </row>
    <row r="29" spans="3:18" ht="255" x14ac:dyDescent="0.25">
      <c r="C29" s="65" t="s">
        <v>160</v>
      </c>
      <c r="D29" s="3">
        <v>3</v>
      </c>
      <c r="E29" s="41" t="s">
        <v>102</v>
      </c>
      <c r="F29" s="57" t="s">
        <v>56</v>
      </c>
      <c r="G29" s="26">
        <f>IF(F29=J7,J29*D29)+IF(F29=K7,K29*D29)+IF(F29=L7,L29*D29)+IF(F29=M7,M29*D29)+IF(F29=N7,N29*D29)</f>
        <v>3</v>
      </c>
      <c r="H29" s="39"/>
      <c r="I29" s="73"/>
      <c r="J29" s="47">
        <v>1</v>
      </c>
      <c r="K29" s="47">
        <v>0.75</v>
      </c>
      <c r="L29" s="47">
        <v>0.5</v>
      </c>
      <c r="M29" s="47">
        <v>0.25</v>
      </c>
      <c r="N29" s="47">
        <v>0</v>
      </c>
      <c r="O29" s="47">
        <f>IF(F29=J7,O7)+IF(F29=K7,O7)+IF(F29=L7,O7)+IF(F29=M7,O7)+IF(F29=N7,O7)+IF(F29=P7,P7)</f>
        <v>1</v>
      </c>
      <c r="R29" s="47">
        <f t="shared" si="0"/>
        <v>3</v>
      </c>
    </row>
    <row r="30" spans="3:18" ht="165" x14ac:dyDescent="0.25">
      <c r="C30" s="65" t="s">
        <v>161</v>
      </c>
      <c r="D30" s="3">
        <v>3</v>
      </c>
      <c r="E30" s="41" t="s">
        <v>103</v>
      </c>
      <c r="F30" s="57" t="s">
        <v>56</v>
      </c>
      <c r="G30" s="26">
        <f>IF(F30=J7,J30*D30)+IF(F30=K7,K30*D30)+IF(F30=L7,L30*D30)+IF(F30=M7,M30*D30)</f>
        <v>3</v>
      </c>
      <c r="H30" s="39"/>
      <c r="I30" s="73"/>
      <c r="J30" s="47">
        <v>1</v>
      </c>
      <c r="K30" s="47">
        <v>0.75</v>
      </c>
      <c r="L30" s="47">
        <v>0.5</v>
      </c>
      <c r="M30" s="47">
        <v>0</v>
      </c>
      <c r="O30" s="47">
        <f>IF(F30=J7,O7)+IF(F30=K7,O7)+IF(F30=L7,O7)+IF(F30=M7,O7)+IF(F30=P7,P7)</f>
        <v>1</v>
      </c>
      <c r="R30" s="47">
        <f t="shared" si="0"/>
        <v>3</v>
      </c>
    </row>
    <row r="31" spans="3:18" ht="45" x14ac:dyDescent="0.25">
      <c r="C31" s="65" t="s">
        <v>162</v>
      </c>
      <c r="D31" s="3">
        <v>2</v>
      </c>
      <c r="E31" s="41" t="s">
        <v>104</v>
      </c>
      <c r="F31" s="59" t="s">
        <v>56</v>
      </c>
      <c r="G31" s="26">
        <f>IF(F31=J7,J31*D31)+IF(F31=K7,K31*D31)</f>
        <v>2</v>
      </c>
      <c r="H31" s="16"/>
      <c r="I31" s="73"/>
      <c r="J31" s="47">
        <v>1</v>
      </c>
      <c r="K31" s="47">
        <v>0</v>
      </c>
      <c r="O31" s="47">
        <f>IF(F31=J7,O7)+IF(F31=K7,O7)+IF(F31=L7,O7)+IF(F31=M7,O7)+IF(F31=P7,P7)</f>
        <v>1</v>
      </c>
      <c r="R31" s="47">
        <f t="shared" si="0"/>
        <v>2</v>
      </c>
    </row>
    <row r="32" spans="3:18" ht="75" x14ac:dyDescent="0.25">
      <c r="C32" s="65" t="s">
        <v>163</v>
      </c>
      <c r="D32" s="3">
        <v>2</v>
      </c>
      <c r="E32" s="41" t="s">
        <v>105</v>
      </c>
      <c r="F32" s="57" t="s">
        <v>56</v>
      </c>
      <c r="G32" s="26">
        <f>IF(F32=J7,J32*D32)+IF(F32=K7,K32*D32)</f>
        <v>2</v>
      </c>
      <c r="H32" s="16"/>
      <c r="I32" s="73"/>
      <c r="J32" s="47">
        <v>1</v>
      </c>
      <c r="K32" s="47">
        <v>0</v>
      </c>
      <c r="O32" s="47">
        <f>IF(F32=J7,O7)+IF(F32=K7,O7)+IF(F32=L7,O7)+IF(F32=M7,O7)+IF(F32=P7,P7)</f>
        <v>1</v>
      </c>
      <c r="R32" s="47">
        <f t="shared" si="0"/>
        <v>2</v>
      </c>
    </row>
    <row r="33" spans="3:18" ht="30" x14ac:dyDescent="0.25">
      <c r="C33" s="65" t="s">
        <v>164</v>
      </c>
      <c r="D33" s="3">
        <v>1</v>
      </c>
      <c r="E33" s="41" t="s">
        <v>106</v>
      </c>
      <c r="F33" s="57" t="s">
        <v>57</v>
      </c>
      <c r="G33" s="26">
        <f>IF(F33=J7,J33*D33)+IF(F33=K7,K33*D33)</f>
        <v>0</v>
      </c>
      <c r="H33" s="16"/>
      <c r="I33" s="73"/>
      <c r="J33" s="47">
        <v>1</v>
      </c>
      <c r="K33" s="47">
        <v>0</v>
      </c>
      <c r="O33" s="47">
        <f>IF(F33=J7,O7)+IF(F33=K7,O7)+IF(F33=L7,O7)+IF(F33=M7,O7)+IF(F33=P7,P7)</f>
        <v>1</v>
      </c>
      <c r="R33" s="47">
        <f t="shared" si="0"/>
        <v>1</v>
      </c>
    </row>
    <row r="34" spans="3:18" ht="90" x14ac:dyDescent="0.25">
      <c r="C34" s="65" t="s">
        <v>165</v>
      </c>
      <c r="D34" s="3">
        <v>2</v>
      </c>
      <c r="E34" s="41" t="s">
        <v>107</v>
      </c>
      <c r="F34" s="59" t="s">
        <v>56</v>
      </c>
      <c r="G34" s="26">
        <f>IF(F34=J7,J34*D34)+IF(F34=K7,K34*D34)</f>
        <v>2</v>
      </c>
      <c r="H34" s="16"/>
      <c r="I34" s="73"/>
      <c r="J34" s="47">
        <v>1</v>
      </c>
      <c r="K34" s="47">
        <v>0</v>
      </c>
      <c r="O34" s="47">
        <f>IF(F34=J7,O7)+IF(F34=K7,O7)+IF(F34=L7,O7)+IF(F34=M7,O7)+IF(F34=P7,P7)</f>
        <v>1</v>
      </c>
      <c r="R34" s="47">
        <f t="shared" si="0"/>
        <v>2</v>
      </c>
    </row>
    <row r="35" spans="3:18" ht="195" x14ac:dyDescent="0.25">
      <c r="C35" s="65" t="s">
        <v>166</v>
      </c>
      <c r="D35" s="3">
        <v>2</v>
      </c>
      <c r="E35" s="41" t="s">
        <v>108</v>
      </c>
      <c r="F35" s="57" t="s">
        <v>118</v>
      </c>
      <c r="G35" s="26">
        <f>IF(F35=J7,J35*D35)+IF(F35=K7,K35*D35)+IF(F35=L7,L35*D35)+IF(F35=M7,M35*D35)+IF(F35=N7,N35*D35)</f>
        <v>0</v>
      </c>
      <c r="H35" s="16" t="s">
        <v>228</v>
      </c>
      <c r="I35" s="73"/>
      <c r="J35" s="47">
        <v>1</v>
      </c>
      <c r="K35" s="47">
        <v>0.75</v>
      </c>
      <c r="L35" s="47">
        <v>0.5</v>
      </c>
      <c r="M35" s="47">
        <v>0.25</v>
      </c>
      <c r="N35" s="47">
        <v>0</v>
      </c>
      <c r="O35" s="47">
        <f>IF(F35=J7,O7)+IF(F35=K7,O7)+IF(F35=L7,O7)+IF(F35=M7,O7)+IF(F35=N7,O7)+IF(F35=P7,P7)</f>
        <v>1</v>
      </c>
      <c r="R35" s="47">
        <f t="shared" si="0"/>
        <v>2</v>
      </c>
    </row>
    <row r="36" spans="3:18" ht="150" x14ac:dyDescent="0.25">
      <c r="C36" s="65" t="s">
        <v>167</v>
      </c>
      <c r="D36" s="3">
        <v>4</v>
      </c>
      <c r="E36" s="41" t="s">
        <v>109</v>
      </c>
      <c r="F36" s="57" t="s">
        <v>57</v>
      </c>
      <c r="G36" s="26">
        <f>IF(F36=J7,J36*D36)+IF(F36=K7,K36*D36)+IF(F36=L7,L36*D36)</f>
        <v>1</v>
      </c>
      <c r="H36" s="16" t="s">
        <v>229</v>
      </c>
      <c r="I36" s="73"/>
      <c r="J36" s="47">
        <v>1</v>
      </c>
      <c r="K36" s="47">
        <v>0.25</v>
      </c>
      <c r="L36" s="47">
        <v>0</v>
      </c>
      <c r="O36" s="47">
        <f>IF(F36=J7,O7)+IF(F36=K7,O7)+IF(F36=L7,O7)+IF(F36=M7,O7)+IF(F36=P7,P7)</f>
        <v>1</v>
      </c>
      <c r="R36" s="47">
        <f t="shared" si="0"/>
        <v>4</v>
      </c>
    </row>
    <row r="37" spans="3:18" ht="75" x14ac:dyDescent="0.25">
      <c r="C37" s="65" t="s">
        <v>62</v>
      </c>
      <c r="D37" s="3">
        <v>2</v>
      </c>
      <c r="E37" s="41" t="s">
        <v>110</v>
      </c>
      <c r="F37" s="59" t="s">
        <v>58</v>
      </c>
      <c r="G37" s="26">
        <f>IF(F37=J7,J37*D37)+IF(F37=K7,K37*D37)+IF(F37=L7,L37*D37)+IF(F37=M7,M37*D37)</f>
        <v>1</v>
      </c>
      <c r="H37" s="16"/>
      <c r="I37" s="73"/>
      <c r="J37" s="47">
        <v>1</v>
      </c>
      <c r="K37" s="47">
        <v>0.75</v>
      </c>
      <c r="L37" s="47">
        <v>0.5</v>
      </c>
      <c r="M37" s="47">
        <v>0.25</v>
      </c>
      <c r="O37" s="47">
        <f>IF(F37=J7,O7)+IF(F37=K7,O7)+IF(F37=L7,O7)+IF(F37=M7,O7)+IF(F37=P7,P7)</f>
        <v>1</v>
      </c>
      <c r="R37" s="47">
        <f t="shared" si="0"/>
        <v>2</v>
      </c>
    </row>
    <row r="38" spans="3:18" ht="75" x14ac:dyDescent="0.25">
      <c r="C38" s="65" t="s">
        <v>168</v>
      </c>
      <c r="D38" s="3">
        <v>2</v>
      </c>
      <c r="E38" s="41" t="s">
        <v>111</v>
      </c>
      <c r="F38" s="57" t="s">
        <v>56</v>
      </c>
      <c r="G38" s="26">
        <f>IF(F38=J7,J38*D38)+IF(F38=K7,K38*D38)+IF(F38=L7,L38*D38)+IF(F38=M7,M38*D38)</f>
        <v>2</v>
      </c>
      <c r="H38" s="16"/>
      <c r="I38" s="73"/>
      <c r="J38" s="47">
        <v>1</v>
      </c>
      <c r="K38" s="47">
        <v>0.75</v>
      </c>
      <c r="L38" s="47">
        <v>0.5</v>
      </c>
      <c r="M38" s="47">
        <v>0.25</v>
      </c>
      <c r="O38" s="47">
        <f>IF(F38=J7,O7)+IF(F38=K7,O7)+IF(F38=L7,O7)+IF(F38=M7,O7)+IF(F38=P7,P7)</f>
        <v>1</v>
      </c>
      <c r="R38" s="47">
        <f t="shared" si="0"/>
        <v>2</v>
      </c>
    </row>
    <row r="39" spans="3:18" ht="135" x14ac:dyDescent="0.25">
      <c r="C39" s="65" t="s">
        <v>169</v>
      </c>
      <c r="D39" s="3">
        <v>4</v>
      </c>
      <c r="E39" s="41" t="s">
        <v>112</v>
      </c>
      <c r="F39" s="57" t="s">
        <v>57</v>
      </c>
      <c r="G39" s="26">
        <f>IF(F39=J7,J39*D39)+IF(F39=K7,K39*D39)+IF(F39=L7,L39*D39)</f>
        <v>3</v>
      </c>
      <c r="H39" s="16"/>
      <c r="I39" s="73"/>
      <c r="J39" s="47">
        <v>1</v>
      </c>
      <c r="K39" s="47">
        <v>0.75</v>
      </c>
      <c r="L39" s="47">
        <v>0</v>
      </c>
      <c r="O39" s="47">
        <f>IF(F39=J7,O7)+IF(F39=K7,O7)+IF(F39=L7,O7)+IF(F39=M7,O7)+IF(F39=P7,P7)</f>
        <v>1</v>
      </c>
      <c r="R39" s="47">
        <f t="shared" si="0"/>
        <v>4</v>
      </c>
    </row>
    <row r="40" spans="3:18" ht="120" x14ac:dyDescent="0.25">
      <c r="C40" s="65" t="s">
        <v>170</v>
      </c>
      <c r="D40" s="3">
        <v>4</v>
      </c>
      <c r="E40" s="41" t="s">
        <v>113</v>
      </c>
      <c r="F40" s="59" t="s">
        <v>57</v>
      </c>
      <c r="G40" s="26">
        <f>IF(F40=J7,J40*D40)+IF(F40=K7,K40*D40)+IF(F40=L7,L40*D40)</f>
        <v>2</v>
      </c>
      <c r="H40" s="16"/>
      <c r="I40" s="73"/>
      <c r="J40" s="47">
        <v>1</v>
      </c>
      <c r="K40" s="47">
        <v>0.5</v>
      </c>
      <c r="L40" s="47">
        <v>0</v>
      </c>
      <c r="O40" s="47">
        <f>IF(F40=J7,O7)+IF(F40=K7,O7)+IF(F40=L7,O7)+IF(F40=M7,O7)+IF(F40=P7,P7)</f>
        <v>1</v>
      </c>
      <c r="R40" s="47">
        <f t="shared" si="0"/>
        <v>4</v>
      </c>
    </row>
    <row r="41" spans="3:18" ht="90" x14ac:dyDescent="0.25">
      <c r="C41" s="65" t="s">
        <v>171</v>
      </c>
      <c r="D41" s="3">
        <v>4</v>
      </c>
      <c r="E41" s="41" t="s">
        <v>114</v>
      </c>
      <c r="F41" s="57" t="s">
        <v>58</v>
      </c>
      <c r="G41" s="26">
        <f>IF(F41=J7,J41*D41)+IF(F41=K7,K41*D41)+IF(F41=L7,L41*D41)</f>
        <v>0</v>
      </c>
      <c r="H41" s="16"/>
      <c r="I41" s="73"/>
      <c r="J41" s="47">
        <v>1</v>
      </c>
      <c r="K41" s="47">
        <v>0.5</v>
      </c>
      <c r="L41" s="47">
        <v>0</v>
      </c>
      <c r="O41" s="47">
        <f>IF(F41=J7,O7)+IF(F41=K7,O7)+IF(F41=L7,O7)+IF(F41=M7,O7)+IF(F41=P7,P7)</f>
        <v>1</v>
      </c>
      <c r="R41" s="47">
        <f t="shared" si="0"/>
        <v>4</v>
      </c>
    </row>
    <row r="42" spans="3:18" ht="90" x14ac:dyDescent="0.25">
      <c r="C42" s="65" t="s">
        <v>172</v>
      </c>
      <c r="D42" s="3">
        <v>1</v>
      </c>
      <c r="E42" s="41" t="s">
        <v>115</v>
      </c>
      <c r="F42" s="57" t="s">
        <v>56</v>
      </c>
      <c r="G42" s="26">
        <f>IF(F42=J7,J42*D42)+IF(F42=K7,K42*D42)</f>
        <v>1</v>
      </c>
      <c r="H42" s="16"/>
      <c r="I42" s="73"/>
      <c r="J42" s="47">
        <v>1</v>
      </c>
      <c r="K42" s="47">
        <v>0</v>
      </c>
      <c r="O42" s="47">
        <f>IF(F42=J7,O7)+IF(F42=K7,O7)+IF(F42=L7,O7)+IF(F42=M7,O7)+IF(F42=P7,P7)</f>
        <v>1</v>
      </c>
      <c r="R42" s="47">
        <f t="shared" si="0"/>
        <v>1</v>
      </c>
    </row>
    <row r="43" spans="3:18" ht="75" hidden="1" x14ac:dyDescent="0.25">
      <c r="C43" s="65" t="s">
        <v>173</v>
      </c>
      <c r="D43" s="3">
        <v>1</v>
      </c>
      <c r="E43" s="41" t="s">
        <v>116</v>
      </c>
      <c r="F43" s="59" t="s">
        <v>56</v>
      </c>
      <c r="G43" s="26">
        <v>1</v>
      </c>
      <c r="H43" s="16"/>
      <c r="I43" s="73"/>
      <c r="J43" s="47">
        <v>1</v>
      </c>
      <c r="K43" s="47">
        <v>0.25</v>
      </c>
      <c r="O43" s="47">
        <f>IF(F43=J7,O7)+IF(F43=K7,O7)+IF(F43=L7,O7)+IF(F43=M7,O7)+IF(F43=P7,P7)</f>
        <v>1</v>
      </c>
      <c r="R43" s="47">
        <f t="shared" si="0"/>
        <v>1</v>
      </c>
    </row>
    <row r="44" spans="3:18" ht="90.75" hidden="1" thickBot="1" x14ac:dyDescent="0.3">
      <c r="C44" s="65" t="s">
        <v>174</v>
      </c>
      <c r="D44" s="37">
        <v>4</v>
      </c>
      <c r="E44" s="41" t="s">
        <v>117</v>
      </c>
      <c r="F44" s="66" t="s">
        <v>56</v>
      </c>
      <c r="G44" s="26">
        <v>1</v>
      </c>
      <c r="H44" s="16"/>
      <c r="I44" s="73"/>
      <c r="J44" s="47">
        <v>1</v>
      </c>
      <c r="K44" s="47">
        <v>0.25</v>
      </c>
      <c r="O44" s="47">
        <f>IF(F44=J7,O7)+IF(F44=K7,O7)+IF(F44=L7,O7)+IF(F44=M7,O7)+IF(F44=P7,P7)</f>
        <v>1</v>
      </c>
      <c r="R44" s="47">
        <f t="shared" si="0"/>
        <v>4</v>
      </c>
    </row>
    <row r="45" spans="3:18" x14ac:dyDescent="0.25">
      <c r="H45" s="8"/>
    </row>
    <row r="46" spans="3:18" x14ac:dyDescent="0.25">
      <c r="C46" s="113" t="s">
        <v>47</v>
      </c>
      <c r="D46" s="114"/>
      <c r="E46" s="115"/>
      <c r="F46" s="61">
        <f>D8+D9+D10+D11+D12+D13+D14+D15+D16+D17+D18+D19+D20+D21+D22+D23+D24+D25+D26+D27+D28+D29+D30+D31+D32+D33+D34+D35+D36+D37+D38+D39+D40+D41+D42</f>
        <v>100</v>
      </c>
    </row>
    <row r="47" spans="3:18" x14ac:dyDescent="0.25">
      <c r="C47" s="116" t="s">
        <v>124</v>
      </c>
      <c r="D47" s="117"/>
      <c r="E47" s="118"/>
      <c r="F47" s="30">
        <f>R42+R41+R40+R39+R38+R37+R36+R35+R34+R33+R32+R31+R30+R29+R28+R27+R26+R24+R23+R25+R22+R21+R20+R19+R18+R17+R16+R15+R14+R13+R12+R11+R10+R9+R8</f>
        <v>100</v>
      </c>
    </row>
    <row r="48" spans="3:18" x14ac:dyDescent="0.25">
      <c r="C48" s="107" t="s">
        <v>30</v>
      </c>
      <c r="D48" s="106"/>
      <c r="E48" s="106"/>
      <c r="F48" s="30">
        <f>G33+G34+G35+G36+G37+G38+G39+G40+G41+G42+G32+G31+G30+G29+G28+G27+G26+G25+G24+G23+G22+G21+G20+G19+G18+G17+G16+G15+G14+G13+G12+G11+G10+G9+G8</f>
        <v>62.75</v>
      </c>
    </row>
    <row r="49" spans="3:6" ht="15.75" thickBot="1" x14ac:dyDescent="0.3">
      <c r="C49" s="107" t="s">
        <v>31</v>
      </c>
      <c r="D49" s="106"/>
      <c r="E49" s="106"/>
      <c r="F49" s="31">
        <f>F48/F47</f>
        <v>0.62749999999999995</v>
      </c>
    </row>
  </sheetData>
  <mergeCells count="8">
    <mergeCell ref="C46:E46"/>
    <mergeCell ref="C47:E47"/>
    <mergeCell ref="C48:E48"/>
    <mergeCell ref="C49:E49"/>
    <mergeCell ref="D2:H2"/>
    <mergeCell ref="D3:H3"/>
    <mergeCell ref="D4:H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6"/>
  <sheetViews>
    <sheetView tabSelected="1" topLeftCell="A4" workbookViewId="0">
      <selection activeCell="C3" sqref="C3:G3"/>
    </sheetView>
  </sheetViews>
  <sheetFormatPr defaultRowHeight="15" x14ac:dyDescent="0.25"/>
  <cols>
    <col min="3" max="3" width="110.42578125" customWidth="1"/>
    <col min="4" max="4" width="27.85546875" customWidth="1"/>
  </cols>
  <sheetData>
    <row r="2" spans="3:8" ht="16.5" customHeight="1" x14ac:dyDescent="0.35">
      <c r="C2" s="108" t="s">
        <v>127</v>
      </c>
      <c r="D2" s="109"/>
      <c r="E2" s="109"/>
      <c r="F2" s="109"/>
      <c r="G2" s="109"/>
    </row>
    <row r="3" spans="3:8" ht="15" customHeight="1" x14ac:dyDescent="0.25">
      <c r="C3" s="110" t="s">
        <v>176</v>
      </c>
      <c r="D3" s="111"/>
      <c r="E3" s="111"/>
      <c r="F3" s="111"/>
      <c r="G3" s="112"/>
    </row>
    <row r="4" spans="3:8" ht="15" customHeight="1" x14ac:dyDescent="0.25">
      <c r="C4" s="110" t="s">
        <v>204</v>
      </c>
      <c r="D4" s="111"/>
      <c r="E4" s="111"/>
      <c r="F4" s="111"/>
      <c r="G4" s="112"/>
    </row>
    <row r="5" spans="3:8" ht="15" customHeight="1" x14ac:dyDescent="0.25">
      <c r="C5" s="110" t="s">
        <v>177</v>
      </c>
      <c r="D5" s="111"/>
      <c r="E5" s="111"/>
      <c r="F5" s="111"/>
      <c r="G5" s="112"/>
    </row>
    <row r="7" spans="3:8" ht="19.5" x14ac:dyDescent="0.25">
      <c r="C7" s="68" t="s">
        <v>120</v>
      </c>
      <c r="D7" s="69">
        <f>'1.1 Archive legislation'!F32+'1.2 Other legislation '!F17+'1.3 Services'!F17+'2. Website'!F21+'3. Reading room'!F46</f>
        <v>252</v>
      </c>
    </row>
    <row r="8" spans="3:8" ht="19.5" x14ac:dyDescent="0.25">
      <c r="C8" s="68" t="s">
        <v>121</v>
      </c>
      <c r="D8" s="69">
        <f>'1.1 Archive legislation'!F33+'1.2 Other legislation '!F18+'1.3 Services'!F18+'2. Website'!F22+'3. Reading room'!F47</f>
        <v>252</v>
      </c>
    </row>
    <row r="9" spans="3:8" ht="39.75" customHeight="1" x14ac:dyDescent="0.25">
      <c r="C9" s="68" t="s">
        <v>123</v>
      </c>
      <c r="D9" s="69">
        <f>'1.1 Archive legislation'!F34+'1.2 Other legislation '!F19+'1.3 Services'!F19+'2. Website'!F23+'3. Reading room'!F48</f>
        <v>172</v>
      </c>
    </row>
    <row r="10" spans="3:8" ht="37.5" customHeight="1" x14ac:dyDescent="0.25">
      <c r="C10" s="68" t="s">
        <v>122</v>
      </c>
      <c r="D10" s="70">
        <f>D9/D8</f>
        <v>0.68253968253968256</v>
      </c>
    </row>
    <row r="13" spans="3:8" x14ac:dyDescent="0.25">
      <c r="C13" s="119" t="s">
        <v>259</v>
      </c>
      <c r="D13" s="120"/>
      <c r="E13" s="120"/>
      <c r="F13" s="120"/>
      <c r="G13" s="120"/>
      <c r="H13" s="120"/>
    </row>
    <row r="14" spans="3:8" x14ac:dyDescent="0.25">
      <c r="C14" s="120"/>
      <c r="D14" s="120"/>
      <c r="E14" s="120"/>
      <c r="F14" s="120"/>
      <c r="G14" s="120"/>
      <c r="H14" s="120"/>
    </row>
    <row r="15" spans="3:8" x14ac:dyDescent="0.25">
      <c r="C15" s="120"/>
      <c r="D15" s="120"/>
      <c r="E15" s="120"/>
      <c r="F15" s="120"/>
      <c r="G15" s="120"/>
      <c r="H15" s="120"/>
    </row>
    <row r="16" spans="3:8" x14ac:dyDescent="0.25">
      <c r="C16" s="120"/>
      <c r="D16" s="120"/>
      <c r="E16" s="120"/>
      <c r="F16" s="120"/>
      <c r="G16" s="120"/>
      <c r="H16" s="120"/>
    </row>
    <row r="17" spans="3:8" x14ac:dyDescent="0.25">
      <c r="C17" s="120"/>
      <c r="D17" s="120"/>
      <c r="E17" s="120"/>
      <c r="F17" s="120"/>
      <c r="G17" s="120"/>
      <c r="H17" s="120"/>
    </row>
    <row r="18" spans="3:8" x14ac:dyDescent="0.25">
      <c r="C18" s="120"/>
      <c r="D18" s="120"/>
      <c r="E18" s="120"/>
      <c r="F18" s="120"/>
      <c r="G18" s="120"/>
      <c r="H18" s="120"/>
    </row>
    <row r="19" spans="3:8" x14ac:dyDescent="0.25">
      <c r="C19" s="120"/>
      <c r="D19" s="120"/>
      <c r="E19" s="120"/>
      <c r="F19" s="120"/>
      <c r="G19" s="120"/>
      <c r="H19" s="120"/>
    </row>
    <row r="20" spans="3:8" x14ac:dyDescent="0.25">
      <c r="C20" s="120"/>
      <c r="D20" s="120"/>
      <c r="E20" s="120"/>
      <c r="F20" s="120"/>
      <c r="G20" s="120"/>
      <c r="H20" s="120"/>
    </row>
    <row r="21" spans="3:8" x14ac:dyDescent="0.25">
      <c r="C21" s="120"/>
      <c r="D21" s="120"/>
      <c r="E21" s="120"/>
      <c r="F21" s="120"/>
      <c r="G21" s="120"/>
      <c r="H21" s="120"/>
    </row>
    <row r="22" spans="3:8" x14ac:dyDescent="0.25">
      <c r="C22" s="120"/>
      <c r="D22" s="120"/>
      <c r="E22" s="120"/>
      <c r="F22" s="120"/>
      <c r="G22" s="120"/>
      <c r="H22" s="120"/>
    </row>
    <row r="23" spans="3:8" x14ac:dyDescent="0.25">
      <c r="C23" s="120"/>
      <c r="D23" s="120"/>
      <c r="E23" s="120"/>
      <c r="F23" s="120"/>
      <c r="G23" s="120"/>
      <c r="H23" s="120"/>
    </row>
    <row r="24" spans="3:8" x14ac:dyDescent="0.25">
      <c r="C24" s="120"/>
      <c r="D24" s="120"/>
      <c r="E24" s="120"/>
      <c r="F24" s="120"/>
      <c r="G24" s="120"/>
      <c r="H24" s="120"/>
    </row>
    <row r="25" spans="3:8" x14ac:dyDescent="0.25">
      <c r="C25" s="120"/>
      <c r="D25" s="120"/>
      <c r="E25" s="120"/>
      <c r="F25" s="120"/>
      <c r="G25" s="120"/>
      <c r="H25" s="120"/>
    </row>
    <row r="26" spans="3:8" x14ac:dyDescent="0.25">
      <c r="C26" s="120"/>
      <c r="D26" s="120"/>
      <c r="E26" s="120"/>
      <c r="F26" s="120"/>
      <c r="G26" s="120"/>
      <c r="H26" s="120"/>
    </row>
    <row r="27" spans="3:8" x14ac:dyDescent="0.25">
      <c r="C27" s="120"/>
      <c r="D27" s="120"/>
      <c r="E27" s="120"/>
      <c r="F27" s="120"/>
      <c r="G27" s="120"/>
      <c r="H27" s="120"/>
    </row>
    <row r="28" spans="3:8" x14ac:dyDescent="0.25">
      <c r="C28" s="120"/>
      <c r="D28" s="120"/>
      <c r="E28" s="120"/>
      <c r="F28" s="120"/>
      <c r="G28" s="120"/>
      <c r="H28" s="120"/>
    </row>
    <row r="29" spans="3:8" x14ac:dyDescent="0.25">
      <c r="C29" s="120"/>
      <c r="D29" s="120"/>
      <c r="E29" s="120"/>
      <c r="F29" s="120"/>
      <c r="G29" s="120"/>
      <c r="H29" s="120"/>
    </row>
    <row r="30" spans="3:8" x14ac:dyDescent="0.25">
      <c r="C30" s="120"/>
      <c r="D30" s="120"/>
      <c r="E30" s="120"/>
      <c r="F30" s="120"/>
      <c r="G30" s="120"/>
      <c r="H30" s="120"/>
    </row>
    <row r="31" spans="3:8" x14ac:dyDescent="0.25">
      <c r="C31" s="120"/>
      <c r="D31" s="120"/>
      <c r="E31" s="120"/>
      <c r="F31" s="120"/>
      <c r="G31" s="120"/>
      <c r="H31" s="120"/>
    </row>
    <row r="32" spans="3:8" x14ac:dyDescent="0.25">
      <c r="C32" s="120"/>
      <c r="D32" s="120"/>
      <c r="E32" s="120"/>
      <c r="F32" s="120"/>
      <c r="G32" s="120"/>
      <c r="H32" s="120"/>
    </row>
    <row r="33" spans="3:8" x14ac:dyDescent="0.25">
      <c r="C33" s="120"/>
      <c r="D33" s="120"/>
      <c r="E33" s="120"/>
      <c r="F33" s="120"/>
      <c r="G33" s="120"/>
      <c r="H33" s="120"/>
    </row>
    <row r="34" spans="3:8" x14ac:dyDescent="0.25">
      <c r="C34" s="120"/>
      <c r="D34" s="120"/>
      <c r="E34" s="120"/>
      <c r="F34" s="120"/>
      <c r="G34" s="120"/>
      <c r="H34" s="120"/>
    </row>
    <row r="35" spans="3:8" x14ac:dyDescent="0.25">
      <c r="C35" s="120"/>
      <c r="D35" s="120"/>
      <c r="E35" s="120"/>
      <c r="F35" s="120"/>
      <c r="G35" s="120"/>
      <c r="H35" s="120"/>
    </row>
    <row r="36" spans="3:8" ht="45" x14ac:dyDescent="0.25">
      <c r="C36" s="1" t="s">
        <v>261</v>
      </c>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2020-03-26T13:40:08Z</dcterms:modified>
</cp:coreProperties>
</file>